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12" documentId="8_{6A0EE097-92F2-4136-A3BF-8970B8611594}" xr6:coauthVersionLast="47" xr6:coauthVersionMax="47" xr10:uidLastSave="{C9DE3E17-466A-430C-BAEF-B454AA141A0A}"/>
  <workbookProtection workbookAlgorithmName="SHA-512" workbookHashValue="PxWAKYiqRkmvS1tbJC4q2xYaMH2YBGLi5tgUqTn1HFNKVq8Q43EmVRRFInzJdQgGN6SexZynaR3/5RJEYsNFgQ==" workbookSaltValue="xDgMhE7ZtLHUGS8qWSL69w==" workbookSpinCount="100000" lockStructure="1"/>
  <bookViews>
    <workbookView xWindow="-110" yWindow="-110" windowWidth="25180" windowHeight="16140" xr2:uid="{00000000-000D-0000-FFFF-FFFF00000000}"/>
  </bookViews>
  <sheets>
    <sheet name="Provider info + validation" sheetId="17" r:id="rId1"/>
    <sheet name="KFIs" sheetId="8" r:id="rId2"/>
    <sheet name="Financial tables" sheetId="1" r:id="rId3"/>
    <sheet name="Contextual data" sheetId="18" r:id="rId4"/>
    <sheet name="Scenario planning" sheetId="21" r:id="rId5"/>
    <sheet name="input data - hide" sheetId="23" state="hidden" r:id="rId6"/>
  </sheets>
  <definedNames>
    <definedName name="BorrowingsLoansAnswer">'Provider info + validation'!$E$15</definedName>
    <definedName name="CashFlowExemptionSelected">'Provider info + validation'!$E$14</definedName>
    <definedName name="CashFlowExemptionValidation">'Provider info + validation'!$D$31</definedName>
    <definedName name="CashFlowStatementNotRequired" comment="True for an exempt year-one apprenticeship application.">AND('Provider info + validation'!$E$13='input data - hide'!$D$28,'Provider info + validation'!$E$14='input data - hide'!$A$26)</definedName>
    <definedName name="MedrRegulationType">'Provider info + validation'!$E$13</definedName>
    <definedName name="_xlnm.Print_Area" localSheetId="2">'Financial tables'!$C$1:$H$157</definedName>
    <definedName name="_xlnm.Print_Area" localSheetId="1">KFIs!$C$1:$L$28</definedName>
    <definedName name="_xlnm.Print_Area" localSheetId="4">'Scenario planning'!$C$1:$H$84</definedName>
    <definedName name="_xlnm.Print_Titles" localSheetId="2">'Financial tables'!$1:$10</definedName>
    <definedName name="_xlnm.Print_Titles" localSheetId="4">'Scenario planning'!$1:$9</definedName>
    <definedName name="teachOutOnly">#REF!</definedName>
    <definedName name="Total_income">#REF!</definedName>
    <definedName name="ValidationYearsAvailable" comment="Number of audited years available, used to determine relevant validation columns.">'Provider info + validation'!$E$10</definedName>
    <definedName name="YearsAvailableForCF">'Provider info + validation'!#REF!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8" l="1"/>
  <c r="B2" i="1"/>
  <c r="J34" i="8"/>
  <c r="I34" i="8"/>
  <c r="H34" i="8"/>
  <c r="G34" i="8"/>
  <c r="F34" i="8"/>
  <c r="E34" i="8"/>
  <c r="D34" i="8"/>
  <c r="J33" i="8"/>
  <c r="I33" i="8"/>
  <c r="H33" i="8"/>
  <c r="G33" i="8"/>
  <c r="F33" i="8"/>
  <c r="E33" i="8"/>
  <c r="D33" i="8"/>
  <c r="K33" i="8"/>
  <c r="K34" i="8"/>
  <c r="A4" i="18"/>
  <c r="B4" i="1"/>
  <c r="J70" i="21"/>
  <c r="I70" i="21"/>
  <c r="H69" i="21"/>
  <c r="G69" i="21"/>
  <c r="F69" i="21"/>
  <c r="E69" i="21"/>
  <c r="D69" i="21"/>
  <c r="D146" i="21"/>
  <c r="K147" i="21"/>
  <c r="J147" i="21"/>
  <c r="I147" i="21"/>
  <c r="H147" i="21"/>
  <c r="P146" i="21"/>
  <c r="O146" i="21"/>
  <c r="N146" i="21"/>
  <c r="M146" i="21"/>
  <c r="E146" i="21"/>
  <c r="F146" i="21"/>
  <c r="G146" i="21"/>
  <c r="I59" i="17"/>
  <c r="D59" i="17" s="1"/>
  <c r="I58" i="17"/>
  <c r="I56" i="17"/>
  <c r="I51" i="17"/>
  <c r="I50" i="17"/>
  <c r="I39" i="17"/>
  <c r="I43" i="17"/>
  <c r="I42" i="17"/>
  <c r="I41" i="17"/>
  <c r="I40" i="17"/>
  <c r="I35" i="17"/>
  <c r="I34" i="17"/>
  <c r="I33" i="17"/>
  <c r="I32" i="17" a="1"/>
  <c r="I32" i="17" s="1"/>
  <c r="I31" i="17"/>
  <c r="I27" i="17"/>
  <c r="D27" i="17" s="1"/>
  <c r="I29" i="17"/>
  <c r="I28" i="17"/>
  <c r="K143" i="21"/>
  <c r="P143" i="21" s="1"/>
  <c r="J143" i="21"/>
  <c r="O143" i="21" s="1"/>
  <c r="I143" i="21"/>
  <c r="N143" i="21" s="1"/>
  <c r="H143" i="21"/>
  <c r="M143" i="21" s="1"/>
  <c r="G143" i="21"/>
  <c r="F143" i="21"/>
  <c r="E143" i="21"/>
  <c r="D143" i="21"/>
  <c r="K141" i="21"/>
  <c r="P142" i="21" s="1"/>
  <c r="J141" i="21"/>
  <c r="O142" i="21" s="1"/>
  <c r="I141" i="21"/>
  <c r="N142" i="21" s="1"/>
  <c r="H141" i="21"/>
  <c r="M142" i="21" s="1"/>
  <c r="G141" i="21"/>
  <c r="P145" i="21"/>
  <c r="O145" i="21"/>
  <c r="N145" i="21"/>
  <c r="P144" i="21"/>
  <c r="O144" i="21"/>
  <c r="N144" i="21"/>
  <c r="M145" i="21"/>
  <c r="M144" i="21"/>
  <c r="M147" i="21" s="1"/>
  <c r="G145" i="21"/>
  <c r="F145" i="21"/>
  <c r="E145" i="21"/>
  <c r="G144" i="21"/>
  <c r="F144" i="21"/>
  <c r="E144" i="21"/>
  <c r="D145" i="21"/>
  <c r="D144" i="21"/>
  <c r="M110" i="21"/>
  <c r="N110" i="21"/>
  <c r="O110" i="21"/>
  <c r="P110" i="21"/>
  <c r="M111" i="21"/>
  <c r="N111" i="21"/>
  <c r="O111" i="21"/>
  <c r="P111" i="21"/>
  <c r="M112" i="21"/>
  <c r="N112" i="21"/>
  <c r="O112" i="21"/>
  <c r="P112" i="21"/>
  <c r="M113" i="21"/>
  <c r="N113" i="21"/>
  <c r="O113" i="21"/>
  <c r="P113" i="21"/>
  <c r="M114" i="21"/>
  <c r="N114" i="21"/>
  <c r="O114" i="21"/>
  <c r="P114" i="21"/>
  <c r="M115" i="21"/>
  <c r="N115" i="21"/>
  <c r="O115" i="21"/>
  <c r="P115" i="21"/>
  <c r="M116" i="21"/>
  <c r="N116" i="21"/>
  <c r="O116" i="21"/>
  <c r="P116" i="21"/>
  <c r="M117" i="21"/>
  <c r="N117" i="21"/>
  <c r="O117" i="21"/>
  <c r="P117" i="21"/>
  <c r="M118" i="21"/>
  <c r="N118" i="21"/>
  <c r="O118" i="21"/>
  <c r="P118" i="21"/>
  <c r="M119" i="21"/>
  <c r="N119" i="21"/>
  <c r="O119" i="21"/>
  <c r="P119" i="21"/>
  <c r="M120" i="21"/>
  <c r="N120" i="21"/>
  <c r="O120" i="21"/>
  <c r="P120" i="21"/>
  <c r="M121" i="21"/>
  <c r="N121" i="21"/>
  <c r="O121" i="21"/>
  <c r="P121" i="21"/>
  <c r="M122" i="21"/>
  <c r="N122" i="21"/>
  <c r="O122" i="21"/>
  <c r="P122" i="21"/>
  <c r="M123" i="21"/>
  <c r="N123" i="21"/>
  <c r="O123" i="21"/>
  <c r="P123" i="21"/>
  <c r="M124" i="21"/>
  <c r="N124" i="21"/>
  <c r="O124" i="21"/>
  <c r="P124" i="21"/>
  <c r="M125" i="21"/>
  <c r="N125" i="21"/>
  <c r="O125" i="21"/>
  <c r="P125" i="21"/>
  <c r="M126" i="21"/>
  <c r="N126" i="21"/>
  <c r="O126" i="21"/>
  <c r="P126" i="21"/>
  <c r="M90" i="21"/>
  <c r="N90" i="21"/>
  <c r="O90" i="21"/>
  <c r="P90" i="21"/>
  <c r="M91" i="21"/>
  <c r="N91" i="21"/>
  <c r="O91" i="21"/>
  <c r="P91" i="21"/>
  <c r="M92" i="21"/>
  <c r="N92" i="21"/>
  <c r="O92" i="21"/>
  <c r="P92" i="21"/>
  <c r="M93" i="21"/>
  <c r="N93" i="21"/>
  <c r="O93" i="21"/>
  <c r="P93" i="21"/>
  <c r="M94" i="21"/>
  <c r="N94" i="21"/>
  <c r="O94" i="21"/>
  <c r="P94" i="21"/>
  <c r="M95" i="21"/>
  <c r="N95" i="21"/>
  <c r="O95" i="21"/>
  <c r="P95" i="21"/>
  <c r="M96" i="21"/>
  <c r="N96" i="21"/>
  <c r="O96" i="21"/>
  <c r="P96" i="21"/>
  <c r="M97" i="21"/>
  <c r="N97" i="21"/>
  <c r="O97" i="21"/>
  <c r="P97" i="21"/>
  <c r="M98" i="21"/>
  <c r="N98" i="21"/>
  <c r="O98" i="21"/>
  <c r="P98" i="21"/>
  <c r="M99" i="21"/>
  <c r="N99" i="21"/>
  <c r="O99" i="21"/>
  <c r="P99" i="21"/>
  <c r="M100" i="21"/>
  <c r="N100" i="21"/>
  <c r="O100" i="21"/>
  <c r="P100" i="21"/>
  <c r="M101" i="21"/>
  <c r="N101" i="21"/>
  <c r="O101" i="21"/>
  <c r="P101" i="21"/>
  <c r="M102" i="21"/>
  <c r="N102" i="21"/>
  <c r="O102" i="21"/>
  <c r="P102" i="21"/>
  <c r="D110" i="21"/>
  <c r="E110" i="21"/>
  <c r="F110" i="21"/>
  <c r="G110" i="21"/>
  <c r="D111" i="21"/>
  <c r="E111" i="21"/>
  <c r="F111" i="21"/>
  <c r="G111" i="21"/>
  <c r="D112" i="21"/>
  <c r="E112" i="21"/>
  <c r="F112" i="21"/>
  <c r="G112" i="21"/>
  <c r="D113" i="21"/>
  <c r="E113" i="21"/>
  <c r="F113" i="21"/>
  <c r="G113" i="21"/>
  <c r="D114" i="21"/>
  <c r="E114" i="21"/>
  <c r="F114" i="21"/>
  <c r="G114" i="21"/>
  <c r="D115" i="21"/>
  <c r="E115" i="21"/>
  <c r="F115" i="21"/>
  <c r="G115" i="21"/>
  <c r="D116" i="21"/>
  <c r="E116" i="21"/>
  <c r="F116" i="21"/>
  <c r="G116" i="21"/>
  <c r="D117" i="21"/>
  <c r="E117" i="21"/>
  <c r="F117" i="21"/>
  <c r="G117" i="21"/>
  <c r="D118" i="21"/>
  <c r="E118" i="21"/>
  <c r="F118" i="21"/>
  <c r="G118" i="21"/>
  <c r="D119" i="21"/>
  <c r="E119" i="21"/>
  <c r="F119" i="21"/>
  <c r="G119" i="21"/>
  <c r="D120" i="21"/>
  <c r="E120" i="21"/>
  <c r="F120" i="21"/>
  <c r="G120" i="21"/>
  <c r="D121" i="21"/>
  <c r="E121" i="21"/>
  <c r="F121" i="21"/>
  <c r="G121" i="21"/>
  <c r="D122" i="21"/>
  <c r="E122" i="21"/>
  <c r="F122" i="21"/>
  <c r="G122" i="21"/>
  <c r="D123" i="21"/>
  <c r="E123" i="21"/>
  <c r="F123" i="21"/>
  <c r="G123" i="21"/>
  <c r="D124" i="21"/>
  <c r="E124" i="21"/>
  <c r="F124" i="21"/>
  <c r="G124" i="21"/>
  <c r="D125" i="21"/>
  <c r="E125" i="21"/>
  <c r="F125" i="21"/>
  <c r="G125" i="21"/>
  <c r="D126" i="21"/>
  <c r="E126" i="21"/>
  <c r="F126" i="21"/>
  <c r="G126" i="21"/>
  <c r="D90" i="21"/>
  <c r="E90" i="21"/>
  <c r="F90" i="21"/>
  <c r="G90" i="21"/>
  <c r="D91" i="21"/>
  <c r="E91" i="21"/>
  <c r="F91" i="21"/>
  <c r="G91" i="21"/>
  <c r="D92" i="21"/>
  <c r="E92" i="21"/>
  <c r="F92" i="21"/>
  <c r="G92" i="21"/>
  <c r="D93" i="21"/>
  <c r="E93" i="21"/>
  <c r="F93" i="21"/>
  <c r="G93" i="21"/>
  <c r="D94" i="21"/>
  <c r="E94" i="21"/>
  <c r="F94" i="21"/>
  <c r="G94" i="21"/>
  <c r="D95" i="21"/>
  <c r="E95" i="21"/>
  <c r="F95" i="21"/>
  <c r="G95" i="21"/>
  <c r="D96" i="21"/>
  <c r="E96" i="21"/>
  <c r="F96" i="21"/>
  <c r="G96" i="21"/>
  <c r="D97" i="21"/>
  <c r="E97" i="21"/>
  <c r="F97" i="21"/>
  <c r="G97" i="21"/>
  <c r="D98" i="21"/>
  <c r="E98" i="21"/>
  <c r="F98" i="21"/>
  <c r="G98" i="21"/>
  <c r="D99" i="21"/>
  <c r="E99" i="21"/>
  <c r="F99" i="21"/>
  <c r="G99" i="21"/>
  <c r="D100" i="21"/>
  <c r="E100" i="21"/>
  <c r="F100" i="21"/>
  <c r="G100" i="21"/>
  <c r="D101" i="21"/>
  <c r="E101" i="21"/>
  <c r="F101" i="21"/>
  <c r="G101" i="21"/>
  <c r="D102" i="21"/>
  <c r="E102" i="21"/>
  <c r="F102" i="21"/>
  <c r="G102" i="21"/>
  <c r="E42" i="21"/>
  <c r="F42" i="21"/>
  <c r="G42" i="21"/>
  <c r="I42" i="21" s="1"/>
  <c r="H42" i="21"/>
  <c r="L42" i="21"/>
  <c r="E43" i="21"/>
  <c r="F43" i="21"/>
  <c r="G43" i="21"/>
  <c r="I43" i="21" s="1"/>
  <c r="H43" i="21"/>
  <c r="L43" i="21"/>
  <c r="D38" i="21"/>
  <c r="E38" i="21"/>
  <c r="F38" i="21"/>
  <c r="G38" i="21"/>
  <c r="I38" i="21" s="1"/>
  <c r="H38" i="21"/>
  <c r="L38" i="21"/>
  <c r="D39" i="21"/>
  <c r="E39" i="21"/>
  <c r="F39" i="21"/>
  <c r="G39" i="21"/>
  <c r="I39" i="21" s="1"/>
  <c r="H39" i="21"/>
  <c r="L39" i="21"/>
  <c r="D12" i="21"/>
  <c r="E12" i="21"/>
  <c r="F12" i="21"/>
  <c r="G12" i="21"/>
  <c r="I12" i="21" s="1"/>
  <c r="H12" i="21"/>
  <c r="J12" i="21" s="1"/>
  <c r="D13" i="21"/>
  <c r="E13" i="21"/>
  <c r="F13" i="21"/>
  <c r="G13" i="21"/>
  <c r="J13" i="21" s="1"/>
  <c r="H13" i="21"/>
  <c r="D14" i="21"/>
  <c r="E14" i="21"/>
  <c r="F14" i="21"/>
  <c r="G14" i="21"/>
  <c r="H14" i="21"/>
  <c r="D15" i="21"/>
  <c r="E15" i="21"/>
  <c r="F15" i="21"/>
  <c r="G15" i="21"/>
  <c r="H15" i="21"/>
  <c r="D16" i="21"/>
  <c r="E16" i="21"/>
  <c r="F16" i="21"/>
  <c r="G16" i="21"/>
  <c r="H16" i="21"/>
  <c r="D17" i="21"/>
  <c r="E17" i="21"/>
  <c r="F17" i="21"/>
  <c r="G17" i="21"/>
  <c r="H17" i="21"/>
  <c r="D18" i="21"/>
  <c r="E18" i="21"/>
  <c r="F18" i="21"/>
  <c r="G18" i="21"/>
  <c r="I18" i="21" s="1"/>
  <c r="H18" i="21"/>
  <c r="D19" i="21"/>
  <c r="E19" i="21"/>
  <c r="F19" i="21"/>
  <c r="G19" i="21"/>
  <c r="I19" i="21" s="1"/>
  <c r="H19" i="21"/>
  <c r="D20" i="21"/>
  <c r="E20" i="21"/>
  <c r="F20" i="21"/>
  <c r="G20" i="21"/>
  <c r="H20" i="21"/>
  <c r="D21" i="21"/>
  <c r="E21" i="21"/>
  <c r="F21" i="21"/>
  <c r="G21" i="21"/>
  <c r="H21" i="21"/>
  <c r="D22" i="21"/>
  <c r="E22" i="21"/>
  <c r="F22" i="21"/>
  <c r="G22" i="21"/>
  <c r="I22" i="21" s="1"/>
  <c r="H22" i="21"/>
  <c r="D23" i="21"/>
  <c r="E23" i="21"/>
  <c r="F23" i="21"/>
  <c r="G23" i="21"/>
  <c r="I23" i="21" s="1"/>
  <c r="H23" i="21"/>
  <c r="D24" i="21"/>
  <c r="E24" i="21"/>
  <c r="F24" i="21"/>
  <c r="G24" i="21"/>
  <c r="H24" i="21"/>
  <c r="D33" i="21"/>
  <c r="E33" i="21"/>
  <c r="F33" i="21"/>
  <c r="G33" i="21"/>
  <c r="I33" i="21" s="1"/>
  <c r="H33" i="21"/>
  <c r="D34" i="21"/>
  <c r="E34" i="21"/>
  <c r="F34" i="21"/>
  <c r="G34" i="21"/>
  <c r="I34" i="21" s="1"/>
  <c r="H34" i="21"/>
  <c r="D35" i="21"/>
  <c r="E35" i="21"/>
  <c r="F35" i="21"/>
  <c r="G35" i="21"/>
  <c r="I35" i="21" s="1"/>
  <c r="H35" i="21"/>
  <c r="D36" i="21"/>
  <c r="E36" i="21"/>
  <c r="F36" i="21"/>
  <c r="G36" i="21"/>
  <c r="H36" i="21"/>
  <c r="D37" i="21"/>
  <c r="E37" i="21"/>
  <c r="F37" i="21"/>
  <c r="G37" i="21"/>
  <c r="H37" i="21"/>
  <c r="D40" i="21"/>
  <c r="E40" i="21"/>
  <c r="F40" i="21"/>
  <c r="G40" i="21"/>
  <c r="H40" i="21"/>
  <c r="D41" i="21"/>
  <c r="E41" i="21"/>
  <c r="F41" i="21"/>
  <c r="G41" i="21"/>
  <c r="H41" i="21"/>
  <c r="D42" i="21"/>
  <c r="D43" i="21"/>
  <c r="D44" i="21"/>
  <c r="E44" i="21"/>
  <c r="F44" i="21"/>
  <c r="G44" i="21"/>
  <c r="H44" i="21"/>
  <c r="D45" i="21"/>
  <c r="E45" i="21"/>
  <c r="F45" i="21"/>
  <c r="G45" i="21"/>
  <c r="H45" i="21"/>
  <c r="D46" i="21"/>
  <c r="E46" i="21"/>
  <c r="F46" i="21"/>
  <c r="G46" i="21"/>
  <c r="H46" i="21"/>
  <c r="D47" i="21"/>
  <c r="E47" i="21"/>
  <c r="F47" i="21"/>
  <c r="G47" i="21"/>
  <c r="H47" i="21"/>
  <c r="D48" i="21"/>
  <c r="E48" i="21"/>
  <c r="F48" i="21"/>
  <c r="G48" i="21"/>
  <c r="H48" i="21"/>
  <c r="D49" i="21"/>
  <c r="E49" i="21"/>
  <c r="F49" i="21"/>
  <c r="G49" i="21"/>
  <c r="H49" i="21"/>
  <c r="D24" i="18"/>
  <c r="I53" i="17" s="1"/>
  <c r="H11" i="21"/>
  <c r="G11" i="21"/>
  <c r="F11" i="21"/>
  <c r="E11" i="21"/>
  <c r="D11" i="21"/>
  <c r="H68" i="21"/>
  <c r="G68" i="21"/>
  <c r="F68" i="21"/>
  <c r="E68" i="21"/>
  <c r="H67" i="21"/>
  <c r="H70" i="21" s="1"/>
  <c r="G67" i="21"/>
  <c r="G70" i="21" s="1"/>
  <c r="F67" i="21"/>
  <c r="E67" i="21"/>
  <c r="D68" i="21"/>
  <c r="D70" i="21" s="1"/>
  <c r="D67" i="21"/>
  <c r="K34" i="21"/>
  <c r="L34" i="21"/>
  <c r="K35" i="21"/>
  <c r="L35" i="21"/>
  <c r="K36" i="21"/>
  <c r="L36" i="21"/>
  <c r="L37" i="21"/>
  <c r="L40" i="21"/>
  <c r="K41" i="21"/>
  <c r="L41" i="21"/>
  <c r="L44" i="21"/>
  <c r="L33" i="21"/>
  <c r="K33" i="21"/>
  <c r="P109" i="21"/>
  <c r="O109" i="21"/>
  <c r="N109" i="21"/>
  <c r="M109" i="21"/>
  <c r="K127" i="21"/>
  <c r="K86" i="21"/>
  <c r="J86" i="21"/>
  <c r="I86" i="21"/>
  <c r="H86" i="21"/>
  <c r="G86" i="21"/>
  <c r="K28" i="21"/>
  <c r="J28" i="21"/>
  <c r="J64" i="21" s="1"/>
  <c r="J73" i="21" s="1"/>
  <c r="I28" i="21"/>
  <c r="I64" i="21" s="1"/>
  <c r="I73" i="21" s="1"/>
  <c r="H8" i="21"/>
  <c r="H28" i="21" s="1"/>
  <c r="H64" i="21" s="1"/>
  <c r="G8" i="21"/>
  <c r="G28" i="21" s="1"/>
  <c r="G64" i="21" s="1"/>
  <c r="H7" i="21"/>
  <c r="J7" i="21" s="1"/>
  <c r="G7" i="21"/>
  <c r="F7" i="21"/>
  <c r="E7" i="21"/>
  <c r="D7" i="21"/>
  <c r="K11" i="1"/>
  <c r="K42" i="18" s="1"/>
  <c r="J11" i="1"/>
  <c r="J115" i="1" s="1"/>
  <c r="I11" i="1"/>
  <c r="I33" i="18" s="1"/>
  <c r="H11" i="1"/>
  <c r="H160" i="1" s="1"/>
  <c r="G11" i="1"/>
  <c r="G62" i="1" s="1"/>
  <c r="F11" i="1"/>
  <c r="F62" i="1" s="1"/>
  <c r="E11" i="1"/>
  <c r="E62" i="1" s="1"/>
  <c r="D11" i="1"/>
  <c r="D115" i="1" s="1"/>
  <c r="K7" i="18"/>
  <c r="J7" i="18"/>
  <c r="I7" i="18"/>
  <c r="H7" i="18"/>
  <c r="G7" i="18"/>
  <c r="K6" i="18"/>
  <c r="J6" i="18"/>
  <c r="I6" i="18"/>
  <c r="H6" i="18"/>
  <c r="G6" i="18"/>
  <c r="F6" i="18"/>
  <c r="E6" i="18"/>
  <c r="D6" i="18"/>
  <c r="G72" i="18"/>
  <c r="K48" i="18"/>
  <c r="J48" i="18"/>
  <c r="I48" i="18"/>
  <c r="H48" i="18"/>
  <c r="G48" i="18"/>
  <c r="F48" i="18"/>
  <c r="E48" i="18"/>
  <c r="D48" i="18"/>
  <c r="K39" i="18"/>
  <c r="K34" i="1" s="1"/>
  <c r="K40" i="1" s="1"/>
  <c r="J39" i="18"/>
  <c r="J34" i="1" s="1"/>
  <c r="J40" i="1" s="1"/>
  <c r="I39" i="18"/>
  <c r="I34" i="1" s="1"/>
  <c r="I40" i="1" s="1"/>
  <c r="H39" i="18"/>
  <c r="H34" i="1" s="1"/>
  <c r="H40" i="1" s="1"/>
  <c r="G39" i="18"/>
  <c r="G34" i="1" s="1"/>
  <c r="G40" i="1" s="1"/>
  <c r="F39" i="18"/>
  <c r="F34" i="1" s="1"/>
  <c r="F40" i="1" s="1"/>
  <c r="E39" i="18"/>
  <c r="E34" i="1" s="1"/>
  <c r="E40" i="1" s="1"/>
  <c r="D39" i="18"/>
  <c r="D34" i="1" s="1"/>
  <c r="D40" i="1" s="1"/>
  <c r="K30" i="18"/>
  <c r="J30" i="18"/>
  <c r="I54" i="17" s="1"/>
  <c r="I30" i="18"/>
  <c r="H30" i="18"/>
  <c r="G30" i="18"/>
  <c r="F30" i="18"/>
  <c r="E30" i="18"/>
  <c r="D30" i="18"/>
  <c r="K24" i="18"/>
  <c r="J24" i="18"/>
  <c r="I24" i="18"/>
  <c r="H24" i="18"/>
  <c r="G24" i="18"/>
  <c r="F24" i="18"/>
  <c r="E24" i="18"/>
  <c r="K152" i="1"/>
  <c r="J152" i="1"/>
  <c r="I152" i="1"/>
  <c r="H152" i="1"/>
  <c r="G152" i="1"/>
  <c r="F152" i="1"/>
  <c r="E152" i="1"/>
  <c r="D152" i="1"/>
  <c r="K143" i="1"/>
  <c r="J143" i="1"/>
  <c r="I143" i="1"/>
  <c r="H143" i="1"/>
  <c r="G143" i="1"/>
  <c r="F143" i="1"/>
  <c r="E143" i="1"/>
  <c r="D143" i="1"/>
  <c r="K113" i="1"/>
  <c r="J113" i="1"/>
  <c r="I113" i="1"/>
  <c r="H113" i="1"/>
  <c r="G113" i="1"/>
  <c r="K60" i="1"/>
  <c r="J60" i="1"/>
  <c r="I60" i="1"/>
  <c r="H60" i="1"/>
  <c r="G60" i="1"/>
  <c r="K109" i="1"/>
  <c r="J109" i="1"/>
  <c r="I109" i="1"/>
  <c r="H109" i="1"/>
  <c r="G109" i="1"/>
  <c r="F109" i="1"/>
  <c r="E109" i="1"/>
  <c r="D109" i="1"/>
  <c r="K98" i="1"/>
  <c r="J98" i="1"/>
  <c r="I98" i="1"/>
  <c r="H98" i="1"/>
  <c r="G98" i="1"/>
  <c r="F98" i="1"/>
  <c r="E98" i="1"/>
  <c r="D98" i="1"/>
  <c r="K86" i="1"/>
  <c r="J86" i="1"/>
  <c r="I86" i="1"/>
  <c r="H86" i="1"/>
  <c r="G86" i="1"/>
  <c r="F86" i="1"/>
  <c r="E86" i="1"/>
  <c r="D86" i="1"/>
  <c r="K77" i="1"/>
  <c r="J77" i="1"/>
  <c r="I77" i="1"/>
  <c r="H77" i="1"/>
  <c r="G77" i="1"/>
  <c r="F77" i="1"/>
  <c r="E77" i="1"/>
  <c r="D77" i="1"/>
  <c r="K68" i="1"/>
  <c r="J68" i="1"/>
  <c r="I68" i="1"/>
  <c r="H68" i="1"/>
  <c r="G68" i="1"/>
  <c r="F68" i="1"/>
  <c r="E68" i="1"/>
  <c r="D68" i="1"/>
  <c r="I31" i="1"/>
  <c r="K31" i="1"/>
  <c r="K26" i="8" s="1"/>
  <c r="J31" i="1"/>
  <c r="H31" i="1"/>
  <c r="G31" i="1"/>
  <c r="F31" i="1"/>
  <c r="E31" i="1"/>
  <c r="D31" i="1"/>
  <c r="F10" i="1"/>
  <c r="D10" i="1" s="1"/>
  <c r="D9" i="1" s="1"/>
  <c r="D113" i="1" s="1"/>
  <c r="D147" i="21" l="1"/>
  <c r="F70" i="21"/>
  <c r="E147" i="21"/>
  <c r="F147" i="21"/>
  <c r="P147" i="21"/>
  <c r="E70" i="21"/>
  <c r="G147" i="21"/>
  <c r="N147" i="21"/>
  <c r="O147" i="21"/>
  <c r="I55" i="17"/>
  <c r="I27" i="8"/>
  <c r="I38" i="17"/>
  <c r="F9" i="1"/>
  <c r="F141" i="21" s="1"/>
  <c r="D8" i="8"/>
  <c r="F8" i="8"/>
  <c r="D29" i="21"/>
  <c r="F29" i="21"/>
  <c r="D142" i="21"/>
  <c r="D106" i="21"/>
  <c r="D65" i="21"/>
  <c r="F142" i="21"/>
  <c r="F106" i="21"/>
  <c r="F65" i="21"/>
  <c r="D141" i="21"/>
  <c r="J22" i="21"/>
  <c r="J42" i="21"/>
  <c r="J19" i="21"/>
  <c r="J39" i="21"/>
  <c r="J43" i="21"/>
  <c r="J38" i="21"/>
  <c r="J23" i="21"/>
  <c r="J18" i="21"/>
  <c r="D27" i="8"/>
  <c r="D33" i="18"/>
  <c r="E24" i="8"/>
  <c r="G25" i="21"/>
  <c r="E25" i="21"/>
  <c r="H25" i="21"/>
  <c r="D25" i="21"/>
  <c r="F25" i="21"/>
  <c r="G42" i="18"/>
  <c r="G55" i="18" s="1"/>
  <c r="G25" i="8"/>
  <c r="K42" i="1"/>
  <c r="K10" i="8" s="1"/>
  <c r="I17" i="8"/>
  <c r="F27" i="8"/>
  <c r="I90" i="1"/>
  <c r="I92" i="1" s="1"/>
  <c r="I102" i="1" s="1"/>
  <c r="F30" i="21"/>
  <c r="J33" i="21"/>
  <c r="J34" i="21"/>
  <c r="J35" i="21"/>
  <c r="I13" i="21"/>
  <c r="E23" i="8"/>
  <c r="K18" i="8"/>
  <c r="I21" i="8"/>
  <c r="J21" i="8"/>
  <c r="K25" i="8"/>
  <c r="H30" i="21"/>
  <c r="D23" i="8"/>
  <c r="H62" i="1"/>
  <c r="E26" i="8"/>
  <c r="H24" i="8"/>
  <c r="D90" i="1"/>
  <c r="D92" i="1" s="1"/>
  <c r="D102" i="1" s="1"/>
  <c r="G115" i="1"/>
  <c r="J25" i="8"/>
  <c r="I160" i="1"/>
  <c r="I25" i="8"/>
  <c r="E22" i="8"/>
  <c r="I30" i="21"/>
  <c r="I75" i="21" s="1"/>
  <c r="E27" i="8"/>
  <c r="K115" i="1"/>
  <c r="J30" i="21"/>
  <c r="J75" i="21" s="1"/>
  <c r="J17" i="8"/>
  <c r="F23" i="8"/>
  <c r="J24" i="8"/>
  <c r="D26" i="8"/>
  <c r="J27" i="8"/>
  <c r="F8" i="18"/>
  <c r="K17" i="8"/>
  <c r="G23" i="8"/>
  <c r="K24" i="8"/>
  <c r="F26" i="8"/>
  <c r="K27" i="8"/>
  <c r="I24" i="8"/>
  <c r="D114" i="1"/>
  <c r="F61" i="1"/>
  <c r="F114" i="1"/>
  <c r="J160" i="1"/>
  <c r="E18" i="8"/>
  <c r="H23" i="8"/>
  <c r="E25" i="8"/>
  <c r="G26" i="8"/>
  <c r="D9" i="21"/>
  <c r="D18" i="8"/>
  <c r="I23" i="8"/>
  <c r="D25" i="8"/>
  <c r="H26" i="8"/>
  <c r="G17" i="8"/>
  <c r="G24" i="8"/>
  <c r="G27" i="8"/>
  <c r="H27" i="8"/>
  <c r="D42" i="1"/>
  <c r="D48" i="1" s="1"/>
  <c r="D52" i="1" s="1"/>
  <c r="D56" i="1" s="1"/>
  <c r="F18" i="8"/>
  <c r="J23" i="8"/>
  <c r="F25" i="8"/>
  <c r="I26" i="8"/>
  <c r="D87" i="21"/>
  <c r="D8" i="18"/>
  <c r="F9" i="21"/>
  <c r="G18" i="8"/>
  <c r="K23" i="8"/>
  <c r="J26" i="8"/>
  <c r="H50" i="18"/>
  <c r="D61" i="1"/>
  <c r="F21" i="8"/>
  <c r="E17" i="8"/>
  <c r="H18" i="8"/>
  <c r="H25" i="8"/>
  <c r="I50" i="18"/>
  <c r="H17" i="8"/>
  <c r="F87" i="21"/>
  <c r="D17" i="8"/>
  <c r="I18" i="8"/>
  <c r="D24" i="8"/>
  <c r="J50" i="18"/>
  <c r="J33" i="18"/>
  <c r="E30" i="21"/>
  <c r="F17" i="8"/>
  <c r="J18" i="8"/>
  <c r="F24" i="8"/>
  <c r="K50" i="18"/>
  <c r="H21" i="8"/>
  <c r="H22" i="8"/>
  <c r="G21" i="8"/>
  <c r="G22" i="8"/>
  <c r="J22" i="8"/>
  <c r="I22" i="8"/>
  <c r="G42" i="1"/>
  <c r="E21" i="8"/>
  <c r="F42" i="1"/>
  <c r="D21" i="8"/>
  <c r="K21" i="8"/>
  <c r="H42" i="1"/>
  <c r="F22" i="8"/>
  <c r="D22" i="8"/>
  <c r="K22" i="8"/>
  <c r="D66" i="21"/>
  <c r="H42" i="18"/>
  <c r="E66" i="21"/>
  <c r="I42" i="18"/>
  <c r="F66" i="21"/>
  <c r="J42" i="18"/>
  <c r="G66" i="21"/>
  <c r="H66" i="21"/>
  <c r="J62" i="1"/>
  <c r="D30" i="21"/>
  <c r="I66" i="21"/>
  <c r="J66" i="21"/>
  <c r="H115" i="1"/>
  <c r="G30" i="21"/>
  <c r="D86" i="21"/>
  <c r="D7" i="18"/>
  <c r="D8" i="21"/>
  <c r="D28" i="21" s="1"/>
  <c r="D64" i="21" s="1"/>
  <c r="I7" i="21"/>
  <c r="D62" i="1"/>
  <c r="I62" i="1"/>
  <c r="K160" i="1"/>
  <c r="K33" i="18"/>
  <c r="K62" i="1"/>
  <c r="E42" i="18"/>
  <c r="F115" i="1"/>
  <c r="F42" i="18"/>
  <c r="I115" i="1"/>
  <c r="E115" i="1"/>
  <c r="E33" i="18"/>
  <c r="F33" i="18"/>
  <c r="G33" i="18"/>
  <c r="H33" i="18"/>
  <c r="D42" i="18"/>
  <c r="D60" i="1"/>
  <c r="H10" i="1"/>
  <c r="I42" i="1"/>
  <c r="I10" i="1"/>
  <c r="H90" i="1"/>
  <c r="H92" i="1" s="1"/>
  <c r="H102" i="1" s="1"/>
  <c r="J10" i="1"/>
  <c r="G10" i="1"/>
  <c r="G90" i="1"/>
  <c r="G92" i="1" s="1"/>
  <c r="G102" i="1" s="1"/>
  <c r="K10" i="1"/>
  <c r="J90" i="1"/>
  <c r="J92" i="1" s="1"/>
  <c r="J102" i="1" s="1"/>
  <c r="J42" i="1"/>
  <c r="E90" i="1"/>
  <c r="E92" i="1" s="1"/>
  <c r="E102" i="1" s="1"/>
  <c r="F90" i="1"/>
  <c r="F92" i="1" s="1"/>
  <c r="F102" i="1" s="1"/>
  <c r="E42" i="1"/>
  <c r="K90" i="1"/>
  <c r="K92" i="1" s="1"/>
  <c r="K102" i="1" s="1"/>
  <c r="E10" i="1"/>
  <c r="I46" i="17" l="1"/>
  <c r="K48" i="1"/>
  <c r="K52" i="1" s="1"/>
  <c r="K56" i="1" s="1"/>
  <c r="I45" i="17"/>
  <c r="G142" i="21"/>
  <c r="G29" i="21"/>
  <c r="G8" i="8"/>
  <c r="G65" i="21"/>
  <c r="G106" i="21"/>
  <c r="K8" i="8"/>
  <c r="K106" i="21"/>
  <c r="K142" i="21"/>
  <c r="J106" i="21"/>
  <c r="J8" i="8"/>
  <c r="J142" i="21"/>
  <c r="E65" i="21"/>
  <c r="E106" i="21"/>
  <c r="E142" i="21"/>
  <c r="E29" i="21"/>
  <c r="E8" i="8"/>
  <c r="I8" i="8"/>
  <c r="I106" i="21"/>
  <c r="I142" i="21"/>
  <c r="H142" i="21"/>
  <c r="J74" i="21"/>
  <c r="I74" i="21"/>
  <c r="I29" i="21"/>
  <c r="J65" i="21"/>
  <c r="I65" i="21"/>
  <c r="J9" i="21"/>
  <c r="I9" i="21"/>
  <c r="H8" i="8"/>
  <c r="J29" i="21"/>
  <c r="H29" i="21"/>
  <c r="H65" i="21"/>
  <c r="H106" i="21"/>
  <c r="K11" i="8"/>
  <c r="K16" i="8"/>
  <c r="K15" i="8"/>
  <c r="K12" i="8"/>
  <c r="D117" i="1"/>
  <c r="D133" i="1" s="1"/>
  <c r="D16" i="8"/>
  <c r="D10" i="8"/>
  <c r="D12" i="8"/>
  <c r="G9" i="21"/>
  <c r="G114" i="1"/>
  <c r="G8" i="18"/>
  <c r="I11" i="21" s="1"/>
  <c r="G61" i="1"/>
  <c r="G87" i="21"/>
  <c r="D11" i="8"/>
  <c r="K114" i="1"/>
  <c r="K8" i="18"/>
  <c r="K61" i="1"/>
  <c r="K87" i="21"/>
  <c r="D15" i="8"/>
  <c r="I114" i="1"/>
  <c r="I8" i="18"/>
  <c r="I61" i="1"/>
  <c r="I87" i="21"/>
  <c r="J114" i="1"/>
  <c r="J61" i="1"/>
  <c r="J8" i="18"/>
  <c r="J87" i="21"/>
  <c r="E9" i="1"/>
  <c r="E141" i="21" s="1"/>
  <c r="E87" i="21"/>
  <c r="E9" i="21"/>
  <c r="E61" i="1"/>
  <c r="E114" i="1"/>
  <c r="E8" i="18"/>
  <c r="H9" i="21"/>
  <c r="H114" i="1"/>
  <c r="H61" i="1"/>
  <c r="H8" i="18"/>
  <c r="J11" i="21" s="1"/>
  <c r="H87" i="21"/>
  <c r="G48" i="1"/>
  <c r="G10" i="8"/>
  <c r="G16" i="8"/>
  <c r="G12" i="8"/>
  <c r="G11" i="8"/>
  <c r="G15" i="8"/>
  <c r="J48" i="1"/>
  <c r="J52" i="1" s="1"/>
  <c r="J56" i="1" s="1"/>
  <c r="J12" i="8"/>
  <c r="J15" i="8"/>
  <c r="J10" i="8"/>
  <c r="J16" i="8"/>
  <c r="J11" i="8"/>
  <c r="I48" i="1"/>
  <c r="I117" i="1" s="1"/>
  <c r="I133" i="1" s="1"/>
  <c r="I12" i="8"/>
  <c r="I15" i="8"/>
  <c r="I10" i="8"/>
  <c r="I16" i="8"/>
  <c r="I11" i="8"/>
  <c r="F48" i="1"/>
  <c r="F12" i="8"/>
  <c r="F15" i="8"/>
  <c r="F16" i="8"/>
  <c r="F11" i="8"/>
  <c r="F10" i="8"/>
  <c r="E48" i="1"/>
  <c r="E52" i="1" s="1"/>
  <c r="E56" i="1" s="1"/>
  <c r="E11" i="8"/>
  <c r="E12" i="8"/>
  <c r="E15" i="8"/>
  <c r="E10" i="8"/>
  <c r="E16" i="8"/>
  <c r="H48" i="1"/>
  <c r="H16" i="8"/>
  <c r="H11" i="8"/>
  <c r="H15" i="8"/>
  <c r="H12" i="8"/>
  <c r="H10" i="8"/>
  <c r="F8" i="21"/>
  <c r="F28" i="21" s="1"/>
  <c r="F64" i="21" s="1"/>
  <c r="F7" i="18"/>
  <c r="F86" i="21"/>
  <c r="F60" i="1"/>
  <c r="F113" i="1"/>
  <c r="K117" i="1" l="1"/>
  <c r="K133" i="1" s="1"/>
  <c r="K154" i="1" s="1"/>
  <c r="I13" i="8"/>
  <c r="I14" i="8"/>
  <c r="D14" i="8"/>
  <c r="D13" i="8"/>
  <c r="E86" i="21"/>
  <c r="E8" i="21"/>
  <c r="E28" i="21" s="1"/>
  <c r="E64" i="21" s="1"/>
  <c r="D154" i="1"/>
  <c r="D157" i="1" s="1"/>
  <c r="E113" i="1"/>
  <c r="E60" i="1"/>
  <c r="E7" i="18"/>
  <c r="I52" i="1"/>
  <c r="I56" i="1" s="1"/>
  <c r="E117" i="1"/>
  <c r="E133" i="1" s="1"/>
  <c r="J117" i="1"/>
  <c r="J133" i="1" s="1"/>
  <c r="F52" i="1"/>
  <c r="F56" i="1" s="1"/>
  <c r="F117" i="1"/>
  <c r="F133" i="1" s="1"/>
  <c r="I154" i="1"/>
  <c r="H52" i="1"/>
  <c r="H56" i="1" s="1"/>
  <c r="H117" i="1"/>
  <c r="H133" i="1" s="1"/>
  <c r="G52" i="1"/>
  <c r="G56" i="1" s="1"/>
  <c r="G117" i="1"/>
  <c r="G133" i="1" s="1"/>
  <c r="K13" i="8" l="1"/>
  <c r="K14" i="8"/>
  <c r="J14" i="8"/>
  <c r="J13" i="8"/>
  <c r="H14" i="8"/>
  <c r="H13" i="8"/>
  <c r="G13" i="8"/>
  <c r="G14" i="8"/>
  <c r="F14" i="8"/>
  <c r="F13" i="8"/>
  <c r="E154" i="1"/>
  <c r="E13" i="8"/>
  <c r="E14" i="8"/>
  <c r="E156" i="1"/>
  <c r="I47" i="17" a="1"/>
  <c r="I47" i="17" s="1"/>
  <c r="J154" i="1"/>
  <c r="H154" i="1"/>
  <c r="H157" i="1" s="1"/>
  <c r="I156" i="1" s="1"/>
  <c r="I157" i="1" s="1"/>
  <c r="J156" i="1" s="1"/>
  <c r="F154" i="1"/>
  <c r="G154" i="1"/>
  <c r="E157" i="1" l="1"/>
  <c r="F156" i="1" s="1"/>
  <c r="F157" i="1" s="1"/>
  <c r="J157" i="1"/>
  <c r="K156" i="1" s="1"/>
  <c r="K157" i="1" s="1"/>
  <c r="G156" i="1" l="1"/>
  <c r="G157" i="1" s="1"/>
  <c r="I49" i="17" s="1"/>
  <c r="D71" i="18" l="1"/>
  <c r="D70" i="18"/>
  <c r="D69" i="18"/>
  <c r="D68" i="18"/>
  <c r="D67" i="18"/>
  <c r="D66" i="18"/>
  <c r="D65" i="18"/>
  <c r="D64" i="18"/>
  <c r="D63" i="18"/>
  <c r="D62" i="18"/>
  <c r="D61" i="18"/>
  <c r="D60" i="18"/>
  <c r="D59" i="18"/>
  <c r="D58" i="18"/>
  <c r="D57" i="18"/>
  <c r="D56" i="18"/>
  <c r="I60" i="17"/>
  <c r="D60" i="17" s="1"/>
  <c r="E43" i="8"/>
  <c r="F43" i="8"/>
  <c r="G43" i="8"/>
  <c r="H43" i="8"/>
  <c r="I43" i="8"/>
  <c r="J43" i="8"/>
  <c r="K43" i="8"/>
  <c r="D43" i="8"/>
  <c r="D31" i="17"/>
  <c r="D32" i="17"/>
  <c r="I57" i="17" s="1"/>
  <c r="D28" i="17"/>
  <c r="I36" i="17"/>
  <c r="D36" i="17" s="1"/>
  <c r="D35" i="17"/>
  <c r="D34" i="17"/>
  <c r="D33" i="17"/>
  <c r="I30" i="17"/>
  <c r="D30" i="17" s="1"/>
  <c r="D29" i="17"/>
  <c r="I26" i="17"/>
  <c r="D26" i="17" s="1"/>
  <c r="D56" i="17"/>
  <c r="D51" i="17"/>
  <c r="D50" i="17"/>
  <c r="D56" i="21"/>
  <c r="F56" i="21"/>
  <c r="G56" i="21"/>
  <c r="H56" i="21"/>
  <c r="J56" i="21" s="1"/>
  <c r="N133" i="21"/>
  <c r="O133" i="21"/>
  <c r="P133" i="21"/>
  <c r="N131" i="21"/>
  <c r="O131" i="21"/>
  <c r="P131" i="21"/>
  <c r="N132" i="21"/>
  <c r="O132" i="21"/>
  <c r="P132" i="21"/>
  <c r="N134" i="21"/>
  <c r="O134" i="21"/>
  <c r="P134" i="21"/>
  <c r="N135" i="21"/>
  <c r="O135" i="21"/>
  <c r="P135" i="21"/>
  <c r="N89" i="21"/>
  <c r="O89" i="21"/>
  <c r="P89" i="21"/>
  <c r="M131" i="21"/>
  <c r="M132" i="21"/>
  <c r="M134" i="21"/>
  <c r="M135" i="21"/>
  <c r="M89" i="21"/>
  <c r="I64" i="17" a="1"/>
  <c r="I64" i="17" s="1"/>
  <c r="D64" i="17" s="1"/>
  <c r="D42" i="17"/>
  <c r="I25" i="17"/>
  <c r="D25" i="17" s="1"/>
  <c r="I24" i="17"/>
  <c r="D24" i="17" s="1"/>
  <c r="D41" i="17"/>
  <c r="D40" i="17"/>
  <c r="D39" i="17"/>
  <c r="K107" i="21"/>
  <c r="P107" i="21" s="1"/>
  <c r="J107" i="21"/>
  <c r="O107" i="21" s="1"/>
  <c r="I107" i="21"/>
  <c r="N107" i="21" s="1"/>
  <c r="H107" i="21"/>
  <c r="M107" i="21" s="1"/>
  <c r="G107" i="21"/>
  <c r="F107" i="21"/>
  <c r="E107" i="21"/>
  <c r="D107" i="21"/>
  <c r="K105" i="21"/>
  <c r="P106" i="21" s="1"/>
  <c r="J105" i="21"/>
  <c r="O106" i="21" s="1"/>
  <c r="I105" i="21"/>
  <c r="N106" i="21" s="1"/>
  <c r="H105" i="21"/>
  <c r="M106" i="21" s="1"/>
  <c r="G105" i="21"/>
  <c r="P87" i="21"/>
  <c r="O87" i="21"/>
  <c r="N87" i="21"/>
  <c r="I37" i="21"/>
  <c r="I44" i="21"/>
  <c r="I41" i="21"/>
  <c r="J45" i="21"/>
  <c r="I46" i="21"/>
  <c r="I47" i="21"/>
  <c r="J48" i="21"/>
  <c r="J14" i="21"/>
  <c r="H32" i="21"/>
  <c r="H54" i="21"/>
  <c r="J54" i="21" s="1"/>
  <c r="H55" i="21"/>
  <c r="J55" i="21" s="1"/>
  <c r="H57" i="21"/>
  <c r="J57" i="21" s="1"/>
  <c r="H58" i="21"/>
  <c r="J58" i="21" s="1"/>
  <c r="G135" i="21"/>
  <c r="F135" i="21"/>
  <c r="E135" i="21"/>
  <c r="D135" i="21"/>
  <c r="G134" i="21"/>
  <c r="F134" i="21"/>
  <c r="E134" i="21"/>
  <c r="D134" i="21"/>
  <c r="D133" i="21"/>
  <c r="G132" i="21"/>
  <c r="F132" i="21"/>
  <c r="E132" i="21"/>
  <c r="D132" i="21"/>
  <c r="G131" i="21"/>
  <c r="F131" i="21"/>
  <c r="E131" i="21"/>
  <c r="D131" i="21"/>
  <c r="K136" i="21"/>
  <c r="J136" i="21"/>
  <c r="I136" i="21"/>
  <c r="H136" i="21"/>
  <c r="J127" i="21"/>
  <c r="I127" i="21"/>
  <c r="H127" i="21"/>
  <c r="G109" i="21"/>
  <c r="F109" i="21"/>
  <c r="E109" i="21"/>
  <c r="D109" i="21"/>
  <c r="K103" i="21"/>
  <c r="J103" i="21"/>
  <c r="I103" i="21"/>
  <c r="H103" i="21"/>
  <c r="G89" i="21"/>
  <c r="F89" i="21"/>
  <c r="E89" i="21"/>
  <c r="D89" i="21"/>
  <c r="J81" i="21"/>
  <c r="I81" i="21"/>
  <c r="G58" i="21"/>
  <c r="F58" i="21"/>
  <c r="E58" i="21"/>
  <c r="D58" i="21"/>
  <c r="G57" i="21"/>
  <c r="F57" i="21"/>
  <c r="E57" i="21"/>
  <c r="D57" i="21"/>
  <c r="E56" i="21"/>
  <c r="G55" i="21"/>
  <c r="F55" i="21"/>
  <c r="E55" i="21"/>
  <c r="D55" i="21"/>
  <c r="G54" i="21"/>
  <c r="F54" i="21"/>
  <c r="E54" i="21"/>
  <c r="D54" i="21"/>
  <c r="G32" i="21"/>
  <c r="J32" i="21" s="1"/>
  <c r="F32" i="21"/>
  <c r="E32" i="21"/>
  <c r="E50" i="21" s="1"/>
  <c r="D32" i="21"/>
  <c r="I24" i="21"/>
  <c r="J21" i="21"/>
  <c r="J16" i="21"/>
  <c r="J15" i="21"/>
  <c r="I14" i="21"/>
  <c r="B4" i="21"/>
  <c r="B2" i="21"/>
  <c r="B1" i="21"/>
  <c r="C2" i="8"/>
  <c r="C4" i="8"/>
  <c r="A4" i="17"/>
  <c r="D58" i="17" l="1"/>
  <c r="D57" i="17"/>
  <c r="I36" i="21"/>
  <c r="J36" i="21"/>
  <c r="J17" i="21"/>
  <c r="I66" i="17" a="1"/>
  <c r="I66" i="17" s="1"/>
  <c r="D66" i="17" s="1"/>
  <c r="I63" i="17"/>
  <c r="D63" i="17" s="1"/>
  <c r="D54" i="17"/>
  <c r="M103" i="21"/>
  <c r="N103" i="21"/>
  <c r="P103" i="21"/>
  <c r="O103" i="21"/>
  <c r="E133" i="21"/>
  <c r="M133" i="21"/>
  <c r="F133" i="21"/>
  <c r="G133" i="21"/>
  <c r="E42" i="8"/>
  <c r="M127" i="21"/>
  <c r="P127" i="21"/>
  <c r="O127" i="21"/>
  <c r="N127" i="21"/>
  <c r="I62" i="17"/>
  <c r="D62" i="17" s="1"/>
  <c r="J41" i="21"/>
  <c r="I45" i="21"/>
  <c r="D105" i="21"/>
  <c r="E105" i="21"/>
  <c r="F105" i="21"/>
  <c r="J40" i="21"/>
  <c r="J37" i="21"/>
  <c r="I40" i="21"/>
  <c r="J44" i="21"/>
  <c r="J47" i="21"/>
  <c r="I58" i="21"/>
  <c r="I54" i="21"/>
  <c r="I56" i="21"/>
  <c r="J46" i="21"/>
  <c r="I57" i="21"/>
  <c r="I55" i="21"/>
  <c r="I48" i="21"/>
  <c r="I32" i="21"/>
  <c r="I138" i="21"/>
  <c r="J138" i="21"/>
  <c r="J24" i="21"/>
  <c r="J20" i="21"/>
  <c r="I20" i="21"/>
  <c r="I17" i="21"/>
  <c r="I21" i="21"/>
  <c r="E103" i="21"/>
  <c r="D127" i="21"/>
  <c r="I16" i="21"/>
  <c r="G103" i="21"/>
  <c r="E127" i="21"/>
  <c r="I15" i="21"/>
  <c r="F103" i="21"/>
  <c r="F127" i="21"/>
  <c r="G127" i="21"/>
  <c r="K138" i="21"/>
  <c r="H138" i="21"/>
  <c r="I25" i="21" l="1"/>
  <c r="J25" i="21"/>
  <c r="C1" i="8"/>
  <c r="D7" i="8" l="1"/>
  <c r="E7" i="8"/>
  <c r="F7" i="8"/>
  <c r="H7" i="8"/>
  <c r="I7" i="8"/>
  <c r="J7" i="8"/>
  <c r="K7" i="8"/>
  <c r="G7" i="8"/>
  <c r="D53" i="17" l="1"/>
  <c r="D55" i="17" l="1"/>
  <c r="N130" i="21"/>
  <c r="N136" i="21" s="1"/>
  <c r="N138" i="21" s="1"/>
  <c r="O130" i="21"/>
  <c r="O136" i="21" s="1"/>
  <c r="O138" i="21" s="1"/>
  <c r="P130" i="21" l="1"/>
  <c r="P136" i="21" s="1"/>
  <c r="P138" i="21" s="1"/>
  <c r="H53" i="21"/>
  <c r="H59" i="21" s="1"/>
  <c r="M130" i="21"/>
  <c r="M136" i="21" s="1"/>
  <c r="M138" i="21" s="1"/>
  <c r="K42" i="8"/>
  <c r="K40" i="8"/>
  <c r="D130" i="21"/>
  <c r="D136" i="21" s="1"/>
  <c r="D138" i="21" s="1"/>
  <c r="D53" i="21"/>
  <c r="D59" i="21" s="1"/>
  <c r="E53" i="21"/>
  <c r="E59" i="21" s="1"/>
  <c r="E130" i="21"/>
  <c r="E136" i="21" s="1"/>
  <c r="E138" i="21" s="1"/>
  <c r="F53" i="21"/>
  <c r="F59" i="21" s="1"/>
  <c r="F130" i="21"/>
  <c r="F136" i="21" s="1"/>
  <c r="F138" i="21" s="1"/>
  <c r="G53" i="21"/>
  <c r="G59" i="21" s="1"/>
  <c r="G130" i="21"/>
  <c r="G136" i="21" s="1"/>
  <c r="G138" i="21" s="1"/>
  <c r="K45" i="8"/>
  <c r="K46" i="8"/>
  <c r="I53" i="21" l="1"/>
  <c r="I59" i="21" s="1"/>
  <c r="J53" i="21"/>
  <c r="J59" i="21" s="1"/>
  <c r="K41" i="8"/>
  <c r="K38" i="8" l="1"/>
  <c r="K39" i="8" l="1"/>
  <c r="K35" i="8" s="1"/>
  <c r="K36" i="8" l="1"/>
  <c r="D42" i="8"/>
  <c r="D46" i="8"/>
  <c r="D40" i="8"/>
  <c r="D50" i="21"/>
  <c r="D61" i="21" s="1"/>
  <c r="D45" i="8"/>
  <c r="D41" i="8" l="1"/>
  <c r="D38" i="8" l="1"/>
  <c r="D39" i="8" l="1"/>
  <c r="D35" i="8" s="1"/>
  <c r="D36" i="8" l="1"/>
  <c r="J42" i="8" l="1"/>
  <c r="J40" i="8"/>
  <c r="J45" i="8"/>
  <c r="J46" i="8"/>
  <c r="I42" i="8" l="1"/>
  <c r="I40" i="8"/>
  <c r="J38" i="8"/>
  <c r="J41" i="8"/>
  <c r="I45" i="8"/>
  <c r="I46" i="8"/>
  <c r="I41" i="8"/>
  <c r="I38" i="8" l="1"/>
  <c r="J39" i="8" l="1"/>
  <c r="J35" i="8" s="1"/>
  <c r="J36" i="8" l="1"/>
  <c r="I39" i="8"/>
  <c r="I35" i="8" s="1"/>
  <c r="E40" i="8"/>
  <c r="I36" i="8" l="1"/>
  <c r="F50" i="21" l="1"/>
  <c r="F61" i="21" s="1"/>
  <c r="F42" i="8"/>
  <c r="F40" i="8"/>
  <c r="E61" i="21"/>
  <c r="E45" i="8"/>
  <c r="F45" i="8"/>
  <c r="E46" i="8"/>
  <c r="F46" i="8"/>
  <c r="G50" i="21" l="1"/>
  <c r="G61" i="21" s="1"/>
  <c r="G42" i="8"/>
  <c r="G40" i="8"/>
  <c r="F41" i="8"/>
  <c r="E41" i="8"/>
  <c r="G45" i="8"/>
  <c r="G46" i="8"/>
  <c r="G41" i="8"/>
  <c r="H42" i="8" l="1"/>
  <c r="H40" i="8"/>
  <c r="D38" i="17"/>
  <c r="E38" i="8"/>
  <c r="F38" i="8"/>
  <c r="G38" i="8"/>
  <c r="H45" i="8"/>
  <c r="H46" i="8"/>
  <c r="H41" i="8"/>
  <c r="D46" i="17" l="1"/>
  <c r="J49" i="21"/>
  <c r="J50" i="21" s="1"/>
  <c r="J61" i="21" s="1"/>
  <c r="J80" i="21" s="1"/>
  <c r="I49" i="21"/>
  <c r="I50" i="21" s="1"/>
  <c r="I61" i="21" s="1"/>
  <c r="I80" i="21" s="1"/>
  <c r="H50" i="21"/>
  <c r="H61" i="21" s="1"/>
  <c r="D45" i="17"/>
  <c r="H38" i="8"/>
  <c r="D47" i="17" l="1"/>
  <c r="G39" i="8"/>
  <c r="G35" i="8" s="1"/>
  <c r="E39" i="8"/>
  <c r="E35" i="8" s="1"/>
  <c r="E36" i="8" l="1"/>
  <c r="G36" i="8"/>
  <c r="H39" i="8"/>
  <c r="H35" i="8" s="1"/>
  <c r="F39" i="8"/>
  <c r="F35" i="8" s="1"/>
  <c r="F36" i="8" l="1"/>
  <c r="H36" i="8"/>
  <c r="D49" i="17" l="1"/>
  <c r="D43" i="17"/>
  <c r="D103" i="21" l="1"/>
  <c r="I65" i="17" l="1" a="1"/>
  <c r="I65" i="17" s="1"/>
  <c r="D65" i="1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<sst xmlns="http://schemas.openxmlformats.org/spreadsheetml/2006/main" count="864" uniqueCount="482">
  <si>
    <t>Finance return workbook</t>
  </si>
  <si>
    <t>Annex B</t>
  </si>
  <si>
    <t>Formulae</t>
  </si>
  <si>
    <t>HIDE</t>
  </si>
  <si>
    <t>Standing data</t>
  </si>
  <si>
    <t>1a</t>
  </si>
  <si>
    <t>Provider name</t>
  </si>
  <si>
    <t>1b</t>
  </si>
  <si>
    <t>Date of most recent financial year end.</t>
  </si>
  <si>
    <t>1c</t>
  </si>
  <si>
    <t>How many years have been audited? (0-3+)</t>
  </si>
  <si>
    <t>select</t>
  </si>
  <si>
    <t>1d</t>
  </si>
  <si>
    <t>If not all years audited, have you held individual discussions with Medr before assuming that unaudited financial statements will be accepted?</t>
  </si>
  <si>
    <t>1e</t>
  </si>
  <si>
    <t>Workbook is completed in £ or £'000?</t>
  </si>
  <si>
    <t>1f</t>
  </si>
  <si>
    <t>What type of Medr regulation do you fall under / are applying for?</t>
  </si>
  <si>
    <t>Apprenticeship application (year 1 of funding regime)</t>
  </si>
  <si>
    <t>1g_i</t>
  </si>
  <si>
    <t>If applying for year one apprenticeship funding, is the provider exempt from preparing a cash flow statement as part of their financial statements?</t>
  </si>
  <si>
    <t>yes</t>
  </si>
  <si>
    <t>1g_ii</t>
  </si>
  <si>
    <t>Where 1h_i is "yes" does the provider hold any borrowings or loans (including from directors and related parties)?</t>
  </si>
  <si>
    <t>1h</t>
  </si>
  <si>
    <t>Is the provider part of a group?</t>
  </si>
  <si>
    <t>1j_i</t>
  </si>
  <si>
    <t>Please confirm you are including the consolidated position, where consolidated accounts are required.</t>
  </si>
  <si>
    <t>1j_ii</t>
  </si>
  <si>
    <t>For consolidated groups, and where the provision being applied for is only one area of the provider activity, sufficient supplemental information has been provided to understand the performance, assumptions and forecasts of the relevant educational subsidiary or department within the wider organisation.</t>
  </si>
  <si>
    <t>1j_iii</t>
  </si>
  <si>
    <t>For unconsolidated groups, the sufficient supplemental information should be supplied to enable an assessment of the group financial position.</t>
  </si>
  <si>
    <t>1k</t>
  </si>
  <si>
    <t>External auditor</t>
  </si>
  <si>
    <t>Validation</t>
  </si>
  <si>
    <t>Explanation of genuine reason for failing validation</t>
  </si>
  <si>
    <t>Provider name should be completed</t>
  </si>
  <si>
    <t>1b_i</t>
  </si>
  <si>
    <t>Most recent audited financial year end date should be completed (dd/mm/yy)</t>
  </si>
  <si>
    <t>1b_ii</t>
  </si>
  <si>
    <t>Date must occur in the past</t>
  </si>
  <si>
    <t>Years audited must be completed (1-3+ years)</t>
  </si>
  <si>
    <t>Submission of unaudited data agreed</t>
  </si>
  <si>
    <t>Currency value should be selected (£s or £'000s)</t>
  </si>
  <si>
    <t>Type of application selected</t>
  </si>
  <si>
    <t xml:space="preserve">1g_i </t>
  </si>
  <si>
    <t>Cash flow statement exemption should only be selected for providers applying for the initial transfer from apprenticeship contracts to funding.</t>
  </si>
  <si>
    <t>Loan information provided agrees to balance sheet data returned</t>
  </si>
  <si>
    <t>1h_i</t>
  </si>
  <si>
    <t>Workbook should reflect group financial position</t>
  </si>
  <si>
    <t>1h_ii</t>
  </si>
  <si>
    <t>Supplemental information (1j_ii) supplied as required</t>
  </si>
  <si>
    <t>1h_iii</t>
  </si>
  <si>
    <t>Supplemental information (1j_iii) supplied as required</t>
  </si>
  <si>
    <t>1j</t>
  </si>
  <si>
    <t>Name of external auditor provided</t>
  </si>
  <si>
    <t>Table 1: Income and expenditure</t>
  </si>
  <si>
    <t>2a</t>
  </si>
  <si>
    <t>Table 1 has been completed for all years</t>
  </si>
  <si>
    <t>2b</t>
  </si>
  <si>
    <t>Dividends should be negative</t>
  </si>
  <si>
    <t>2c</t>
  </si>
  <si>
    <t>Further education income entries should align to further education learner number entries (contextual 1a)</t>
  </si>
  <si>
    <t>2d</t>
  </si>
  <si>
    <t>Apprenticeship income entries should align to apprenticeship learner number entries (contextual 1b)</t>
  </si>
  <si>
    <t>2e</t>
  </si>
  <si>
    <t>UK higher education income entries should align to UK higher education student number entries (contextual 1c)</t>
  </si>
  <si>
    <t>2f</t>
  </si>
  <si>
    <t>Non-UK higher education income entries should align to non-UK higher education student number entries (contextual 1d)</t>
  </si>
  <si>
    <t>Table 2: Balance sheet</t>
  </si>
  <si>
    <t>3a</t>
  </si>
  <si>
    <t>Table 2 has been completed for all years</t>
  </si>
  <si>
    <t>3b</t>
  </si>
  <si>
    <t>Total net assets / (liabilities) (Table 2_9) should equal total funds (Table 2_10z)</t>
  </si>
  <si>
    <t>3c</t>
  </si>
  <si>
    <t>Total reserves (Table 2_10z) should equal prior year total reserves plus retained surplus / (deficit) (Table 1_11)</t>
  </si>
  <si>
    <t>Table 3: Cash flow statement</t>
  </si>
  <si>
    <t>4a</t>
  </si>
  <si>
    <t>Cash at bank (Table 3_9) should equal cash at bank (table 2_2e) less overdrafts (Table 2_3a)</t>
  </si>
  <si>
    <t>4b_i</t>
  </si>
  <si>
    <t>Lowest cash ise completed (table 3a_1a)</t>
  </si>
  <si>
    <t>4b_ii</t>
  </si>
  <si>
    <t>Lowest cash month is completed (table 3a_1b)</t>
  </si>
  <si>
    <t>Contextual information</t>
  </si>
  <si>
    <t>5a</t>
  </si>
  <si>
    <t>Student and learner numbers are completed for all years (table 4_1)</t>
  </si>
  <si>
    <t>5b</t>
  </si>
  <si>
    <t>Staff numbers are completed for all years (table 4_2)</t>
  </si>
  <si>
    <t>5c</t>
  </si>
  <si>
    <t>Staff costs must be completed for all years (table 4_3)</t>
  </si>
  <si>
    <t>5d</t>
  </si>
  <si>
    <t>Undrawn banking facilities should be included or confirmed "none" (table 4_4a)</t>
  </si>
  <si>
    <t>5e_i</t>
  </si>
  <si>
    <t>Where cash flow statement is not required, cost of debt information is provided (contextual data 4_4b)</t>
  </si>
  <si>
    <t>5e_ii</t>
  </si>
  <si>
    <t>Where cash flow statement is not required, lowest cash position is provided (contextual data 4_4ci)</t>
  </si>
  <si>
    <t>5e_iii</t>
  </si>
  <si>
    <t>Where cash flow statement is not required, lowest cash month is provided (contextual data 4_4cii)</t>
  </si>
  <si>
    <t>5f</t>
  </si>
  <si>
    <t>Total loans value (table 4d) should agree to balance sheet current year total loans (table 3b+7a and 3c+7b) plus undrawn facilities (table 4_4a)</t>
  </si>
  <si>
    <t>Scenario planning</t>
  </si>
  <si>
    <t>6a</t>
  </si>
  <si>
    <t>Scenarios 1 and 2 have been completed</t>
  </si>
  <si>
    <t>6b</t>
  </si>
  <si>
    <t>Liquid assets (8z) should be completed for scenarios 1 and 2</t>
  </si>
  <si>
    <t>6c</t>
  </si>
  <si>
    <t>Mitigations required are completed</t>
  </si>
  <si>
    <t>6d</t>
  </si>
  <si>
    <t>Scenario 3 has been completed for all years</t>
  </si>
  <si>
    <t>6e</t>
  </si>
  <si>
    <t>Liquid assets (8z) should be completed for scenario 3</t>
  </si>
  <si>
    <t>Input table</t>
  </si>
  <si>
    <t>Status</t>
  </si>
  <si>
    <t>Registered charity</t>
  </si>
  <si>
    <t>Limited company (limited by shares)</t>
  </si>
  <si>
    <t>Limited company (limited by guarantee)</t>
  </si>
  <si>
    <t>Limited liability partnership</t>
  </si>
  <si>
    <t>Exempt charity</t>
  </si>
  <si>
    <t>Community interest company</t>
  </si>
  <si>
    <t>Partnership</t>
  </si>
  <si>
    <t>Sole trader</t>
  </si>
  <si>
    <r>
      <t xml:space="preserve">Financial indicators </t>
    </r>
    <r>
      <rPr>
        <b/>
        <sz val="10"/>
        <color theme="1"/>
        <rFont val="Arial"/>
        <family val="2"/>
      </rPr>
      <t>(automated table)</t>
    </r>
  </si>
  <si>
    <t>1</t>
  </si>
  <si>
    <t>Operating indicators</t>
  </si>
  <si>
    <t>Headline operating surplus / (deficit) as % of total income</t>
  </si>
  <si>
    <r>
      <t xml:space="preserve">Operating surplus / (deficit) </t>
    </r>
    <r>
      <rPr>
        <sz val="9"/>
        <color theme="1"/>
        <rFont val="Arial"/>
        <family val="2"/>
      </rPr>
      <t>(excluding pension adjustments) as % of total income</t>
    </r>
  </si>
  <si>
    <r>
      <t xml:space="preserve">Underlying operating surplus / (deficit) </t>
    </r>
    <r>
      <rPr>
        <sz val="9"/>
        <color theme="1"/>
        <rFont val="Arial"/>
        <family val="2"/>
      </rPr>
      <t>(excluding pension adjustments and restructuring) as % of total income</t>
    </r>
  </si>
  <si>
    <t>Net operating cash flow as a % of total income</t>
  </si>
  <si>
    <t>Net operating cash flow less debt servicing as a % of total income</t>
  </si>
  <si>
    <r>
      <t xml:space="preserve">Adjusted EBITDA as % total income </t>
    </r>
    <r>
      <rPr>
        <i/>
        <sz val="10"/>
        <color theme="1"/>
        <rFont val="Arial"/>
        <family val="2"/>
      </rPr>
      <t xml:space="preserve">(less non cash pension, capital grants, restructuring) </t>
    </r>
  </si>
  <si>
    <t>1g</t>
  </si>
  <si>
    <t>Adjusted EBITDA  less debt servicing as % total income</t>
  </si>
  <si>
    <t>Staff costs (excl non cash pensions and restructuring) as a % of total income</t>
  </si>
  <si>
    <t>1i</t>
  </si>
  <si>
    <t>Other operating expenditure costs as a % of total income</t>
  </si>
  <si>
    <t>2</t>
  </si>
  <si>
    <t>Solvency indicators</t>
  </si>
  <si>
    <t>Adjusted net liquidity days ((cash &amp; S/T investments less overdraft) / (days expenditure, excl pension adjs and restructuring cost, less dep'n) x 365)</t>
  </si>
  <si>
    <t>Adjusted net liquidity days including undrawn facilities</t>
  </si>
  <si>
    <r>
      <t>External borrowing as a % of total income (</t>
    </r>
    <r>
      <rPr>
        <i/>
        <sz val="10"/>
        <color theme="1"/>
        <rFont val="Arial"/>
        <family val="2"/>
      </rPr>
      <t>including from directors and related parties)</t>
    </r>
    <r>
      <rPr>
        <sz val="10"/>
        <color theme="1"/>
        <rFont val="Arial"/>
        <family val="2"/>
      </rPr>
      <t xml:space="preserve">               </t>
    </r>
  </si>
  <si>
    <t>Current ratio (current assets to current liabilities)</t>
  </si>
  <si>
    <t>Quick ratio (current assets less stock to current liabilities less deferred tuition)</t>
  </si>
  <si>
    <t>General reserves as % total income</t>
  </si>
  <si>
    <t>2g</t>
  </si>
  <si>
    <t>Gearing</t>
  </si>
  <si>
    <t>Financial indicators are shown for indicative purposes only and provided for performance assessment. These should not be seen as Medr requirements. Medr's understanding of institutional performance will be based on contextualised understanding.</t>
  </si>
  <si>
    <t>HIDDEN</t>
  </si>
  <si>
    <t>WG risk rating - SPECIFIC DESIGNATIONS</t>
  </si>
  <si>
    <t>Financial risk score</t>
  </si>
  <si>
    <t>Assessment</t>
  </si>
  <si>
    <t>Surplus ratio as % income</t>
  </si>
  <si>
    <t>Net operating cash flow as % income</t>
  </si>
  <si>
    <t>Quick ratio excluding deferred income</t>
  </si>
  <si>
    <t>Net liquidity days</t>
  </si>
  <si>
    <t>General reserves as % income</t>
  </si>
  <si>
    <t>Staff costs as % income</t>
  </si>
  <si>
    <t>Debt as % income</t>
  </si>
  <si>
    <t>Financial tables</t>
  </si>
  <si>
    <t>Year 1</t>
  </si>
  <si>
    <t>Year 2</t>
  </si>
  <si>
    <t>Year 3</t>
  </si>
  <si>
    <t>Year 4</t>
  </si>
  <si>
    <t>Year 5</t>
  </si>
  <si>
    <t>Year 6</t>
  </si>
  <si>
    <t>Year 7</t>
  </si>
  <si>
    <t>Year 8</t>
  </si>
  <si>
    <t xml:space="preserve">Current </t>
  </si>
  <si>
    <t>F/cast 1</t>
  </si>
  <si>
    <t>F/cast 2</t>
  </si>
  <si>
    <t xml:space="preserve">F/cast 3 </t>
  </si>
  <si>
    <t>F/cast 4</t>
  </si>
  <si>
    <t>Table 1: Consolidated statement of comprehensive income and expenditure</t>
  </si>
  <si>
    <t>Income</t>
  </si>
  <si>
    <t>Further education income</t>
  </si>
  <si>
    <t>Funded apprenticeship income</t>
  </si>
  <si>
    <t>Funded degree apprenticeship income</t>
  </si>
  <si>
    <t>1b_iii</t>
  </si>
  <si>
    <t>Supported apprenticeship income</t>
  </si>
  <si>
    <t>1c_i</t>
  </si>
  <si>
    <t>HE fee income from UK FTUG students</t>
  </si>
  <si>
    <t>1c_ii</t>
  </si>
  <si>
    <t>HE fee income from UK FTPG students</t>
  </si>
  <si>
    <t>1c_iii</t>
  </si>
  <si>
    <t>HE fee income from UK PTUG students</t>
  </si>
  <si>
    <t>1c_iv</t>
  </si>
  <si>
    <t>HE fee income from UK PTPG students</t>
  </si>
  <si>
    <t>1d_i</t>
  </si>
  <si>
    <t>HE fee income from non-UK FTUG students</t>
  </si>
  <si>
    <t>1d_ii</t>
  </si>
  <si>
    <t>HE fee income from non-UK FTPG students</t>
  </si>
  <si>
    <t>1d_iii</t>
  </si>
  <si>
    <t>HE fee income from non-UK PTUG students</t>
  </si>
  <si>
    <t>1d_iv</t>
  </si>
  <si>
    <t>HE fee income from non-UK PTPG students</t>
  </si>
  <si>
    <t>Tuition income from other non-funded students and learners (UK and non-UK)</t>
  </si>
  <si>
    <t>Transnational education (TNE), partnership and validation income</t>
  </si>
  <si>
    <t>Other income from public funders</t>
  </si>
  <si>
    <t>Other income</t>
  </si>
  <si>
    <t>Donation income</t>
  </si>
  <si>
    <t>Interest and endowment income</t>
  </si>
  <si>
    <t>1z</t>
  </si>
  <si>
    <t>Total income</t>
  </si>
  <si>
    <t>Expenditure</t>
  </si>
  <si>
    <t>Staff costs</t>
  </si>
  <si>
    <t>Directors / trustees remuneration</t>
  </si>
  <si>
    <t>Other operating expenses</t>
  </si>
  <si>
    <t>Maintenance costs</t>
  </si>
  <si>
    <t>Depreciation, amortisation &amp; impairment</t>
  </si>
  <si>
    <t>Interest and other finance costs</t>
  </si>
  <si>
    <t>2z</t>
  </si>
  <si>
    <t>Total expenditure</t>
  </si>
  <si>
    <t>Surplus / (deficit) before tax</t>
  </si>
  <si>
    <t xml:space="preserve"> </t>
  </si>
  <si>
    <t>Gain / (loss) on assets and investments; share in operating surplus / (deficit) of joint ventures and associates</t>
  </si>
  <si>
    <t>Taxation (payable) / receivable</t>
  </si>
  <si>
    <t>Surplus / (deficit) for the year</t>
  </si>
  <si>
    <t>Other comprehensive income / (expenditure)</t>
  </si>
  <si>
    <t>Surplus / (deficit) for the year before dividends</t>
  </si>
  <si>
    <t>Dividends</t>
  </si>
  <si>
    <t>Retained surplus / (deficit)</t>
  </si>
  <si>
    <t>Non-current assets</t>
  </si>
  <si>
    <t>Intangible assets</t>
  </si>
  <si>
    <t>Tangible assets</t>
  </si>
  <si>
    <t>Investments</t>
  </si>
  <si>
    <t>Other</t>
  </si>
  <si>
    <t>Total non-current assets</t>
  </si>
  <si>
    <t>Current assets</t>
  </si>
  <si>
    <t>Stock</t>
  </si>
  <si>
    <t>Current debtors (excluding related parties)</t>
  </si>
  <si>
    <t>Loans to directors / related parties</t>
  </si>
  <si>
    <t>Short term investments</t>
  </si>
  <si>
    <t>Cash at bank and in hand</t>
  </si>
  <si>
    <t xml:space="preserve">Total current assets </t>
  </si>
  <si>
    <t>Liabilities falling due within one year</t>
  </si>
  <si>
    <t>Bank overdrafts</t>
  </si>
  <si>
    <t>Current portion of bank loans and external borrowing (including finance leases)</t>
  </si>
  <si>
    <t>Loans from directors / related parties</t>
  </si>
  <si>
    <t>3d</t>
  </si>
  <si>
    <t>Deferred fees</t>
  </si>
  <si>
    <t>3e</t>
  </si>
  <si>
    <t>Tax and social security costs</t>
  </si>
  <si>
    <t>3f</t>
  </si>
  <si>
    <t>Other liabilities (excluding related parties)</t>
  </si>
  <si>
    <t>3z</t>
  </si>
  <si>
    <t>Total creditors (amounts falling due within one year)</t>
  </si>
  <si>
    <t xml:space="preserve">Share of net current assets/(liabilities) in associate </t>
  </si>
  <si>
    <t>Net current assets/(liabilities)</t>
  </si>
  <si>
    <t>Total assets less current liabilities</t>
  </si>
  <si>
    <t>Liabilities: due after more than one year</t>
  </si>
  <si>
    <t>7a</t>
  </si>
  <si>
    <t>Bank loans and external borrowing (including finance leases)</t>
  </si>
  <si>
    <t>7b</t>
  </si>
  <si>
    <t>7c</t>
  </si>
  <si>
    <t>Other liabilities</t>
  </si>
  <si>
    <t>7z</t>
  </si>
  <si>
    <t xml:space="preserve">Total creditors (amounts falling due after more than one year) </t>
  </si>
  <si>
    <t>Provisions for liabilities and charges</t>
  </si>
  <si>
    <t>Total net assets</t>
  </si>
  <si>
    <t>Reserves</t>
  </si>
  <si>
    <t>10a</t>
  </si>
  <si>
    <t>Share capital</t>
  </si>
  <si>
    <t>10b</t>
  </si>
  <si>
    <t>Income and expenditure reserve</t>
  </si>
  <si>
    <t>10c</t>
  </si>
  <si>
    <t>Restricted and endowment reserves</t>
  </si>
  <si>
    <t>10d</t>
  </si>
  <si>
    <t>Other reserves</t>
  </si>
  <si>
    <t>10z</t>
  </si>
  <si>
    <t>Total reserves</t>
  </si>
  <si>
    <t>Table 3: Consolidated statement of cash flow</t>
  </si>
  <si>
    <t>Cash flow from operating activities</t>
  </si>
  <si>
    <t>Surplus for the year after tax</t>
  </si>
  <si>
    <t>Adjustment for non-cash items</t>
  </si>
  <si>
    <t>Depreciation and amortisation</t>
  </si>
  <si>
    <t>Decrease / (increase) in stock and debtors</t>
  </si>
  <si>
    <t>Increase / (decrease in creditors and provisions</t>
  </si>
  <si>
    <t>Share of operating deficit / (surplus) in joint ventures and associates</t>
  </si>
  <si>
    <t>Other non-cash items</t>
  </si>
  <si>
    <t>Adjustment for investing or financing activities</t>
  </si>
  <si>
    <t>Investment income</t>
  </si>
  <si>
    <t>Interest payable</t>
  </si>
  <si>
    <t>Loss / (gain) on sale of assets</t>
  </si>
  <si>
    <t>Capital grant income</t>
  </si>
  <si>
    <t>Other adjustments for investing or financing activities</t>
  </si>
  <si>
    <t>Net cash in / (out) flow from operating activities</t>
  </si>
  <si>
    <t>Cash inflow / (outflow) from investing activities</t>
  </si>
  <si>
    <t>Proceeds from sale of assets</t>
  </si>
  <si>
    <t>Capital grant receipts</t>
  </si>
  <si>
    <t>Withdrawal of deposits</t>
  </si>
  <si>
    <t>5e</t>
  </si>
  <si>
    <t>Payments to acquire assets</t>
  </si>
  <si>
    <t>New deposits</t>
  </si>
  <si>
    <t>5g</t>
  </si>
  <si>
    <t>Other cash flows from investing activities</t>
  </si>
  <si>
    <t>5z</t>
  </si>
  <si>
    <t>Total cash flows from investing activities</t>
  </si>
  <si>
    <t>Cash inflow / (outflow) from financing activities</t>
  </si>
  <si>
    <t>Interest paid (including interest element of finance leases and service concessions)</t>
  </si>
  <si>
    <t>Endowments (new and payments)</t>
  </si>
  <si>
    <t>New loans</t>
  </si>
  <si>
    <t>Repayment of loans (including finance leases and service concessions)</t>
  </si>
  <si>
    <t>Dividends paid</t>
  </si>
  <si>
    <t>6f</t>
  </si>
  <si>
    <t>Other cash flows from financing activities</t>
  </si>
  <si>
    <t>6z</t>
  </si>
  <si>
    <t>Total cash flows from financing activities</t>
  </si>
  <si>
    <t>Increase / (decrease) in cash and cash equivalents in the year</t>
  </si>
  <si>
    <t>Cash at bank and in hand at beginning of the year</t>
  </si>
  <si>
    <t>Cash at bank and in hand at the end of the year</t>
  </si>
  <si>
    <t>Table 3a: Cash position</t>
  </si>
  <si>
    <t>Lowest cash position in year</t>
  </si>
  <si>
    <t>Lowest cash position in year - Month</t>
  </si>
  <si>
    <t>Table 4: Contextual data</t>
  </si>
  <si>
    <t>Student numbers (assumed completions)</t>
  </si>
  <si>
    <t>1a_i</t>
  </si>
  <si>
    <t>Further education full time learners</t>
  </si>
  <si>
    <t>1a_ii</t>
  </si>
  <si>
    <t>Further education part time learners</t>
  </si>
  <si>
    <t>Funded apprenticeship learners</t>
  </si>
  <si>
    <t>Funded degree apprenticeship learners</t>
  </si>
  <si>
    <t>Supported apprenticeship learners</t>
  </si>
  <si>
    <t>UK FTUG HE students</t>
  </si>
  <si>
    <t>UK FTPG HE students</t>
  </si>
  <si>
    <t>UK PTPG HE students</t>
  </si>
  <si>
    <t>Non-UK FTUG HE students</t>
  </si>
  <si>
    <t>Non-UK FTPG HE students</t>
  </si>
  <si>
    <t>Non-UK PTUG HE students</t>
  </si>
  <si>
    <t>Other non-funded students and learners</t>
  </si>
  <si>
    <t>1_z</t>
  </si>
  <si>
    <t xml:space="preserve">Total </t>
  </si>
  <si>
    <t>Staff FPE (including hourly paid contractors)</t>
  </si>
  <si>
    <t>FPE</t>
  </si>
  <si>
    <t>Academic staff</t>
  </si>
  <si>
    <t>Other staff</t>
  </si>
  <si>
    <t>Total staff FPE (including hourly paid contractors)</t>
  </si>
  <si>
    <t>Wages and salaries</t>
  </si>
  <si>
    <t>Social security</t>
  </si>
  <si>
    <t>Pensions</t>
  </si>
  <si>
    <t>Non-cash pension adjustments</t>
  </si>
  <si>
    <t>Cost of restructuring</t>
  </si>
  <si>
    <t>Bank arrangements and financial commitments</t>
  </si>
  <si>
    <t>Undrawn bank facilities</t>
  </si>
  <si>
    <t>4b</t>
  </si>
  <si>
    <t>Cost of debt servicing (ONLY REQUIRED WHERE CASH FLOW STATEMENT IS NOT COMPLETED)</t>
  </si>
  <si>
    <t>Capital repayments in the year</t>
  </si>
  <si>
    <t>Interest repayments in the year</t>
  </si>
  <si>
    <t>4c</t>
  </si>
  <si>
    <t>Cash position (ONLY REQUIRED WHERE CASH FLOW STATEMENT IS NOT COMPLETED)</t>
  </si>
  <si>
    <t>4c_i</t>
  </si>
  <si>
    <t>4c_ii</t>
  </si>
  <si>
    <t>4d</t>
  </si>
  <si>
    <t>Loans held - required for all entities with loans</t>
  </si>
  <si>
    <t>Type</t>
  </si>
  <si>
    <t>Secured / unsecured</t>
  </si>
  <si>
    <t>Date of repayment</t>
  </si>
  <si>
    <t>Interest type</t>
  </si>
  <si>
    <t>Interest rate</t>
  </si>
  <si>
    <t>Scenarios 1 &amp; 2 - standard</t>
  </si>
  <si>
    <t>Downside 1 - nil growth</t>
  </si>
  <si>
    <t>Downside 2 - standard</t>
  </si>
  <si>
    <t>Average course length (years)</t>
  </si>
  <si>
    <t>Downside 2 assumptions</t>
  </si>
  <si>
    <t>Standard downside scenarios (scenario 1 &amp; scenario 2)</t>
  </si>
  <si>
    <t>Model not directly based on learner numbers</t>
  </si>
  <si>
    <t xml:space="preserve">Supported apprenticeship learners </t>
  </si>
  <si>
    <t>Lowest of years 3 to year 5</t>
  </si>
  <si>
    <t>1.1a</t>
  </si>
  <si>
    <t>1.1b_i</t>
  </si>
  <si>
    <t>1.1b_ii</t>
  </si>
  <si>
    <t>1.1b_iii</t>
  </si>
  <si>
    <t xml:space="preserve">Supported apprenticeship income </t>
  </si>
  <si>
    <t>1.1f</t>
  </si>
  <si>
    <t>Transnational education (TNE) and partnership income</t>
  </si>
  <si>
    <t>Unchanged</t>
  </si>
  <si>
    <t>1.1g</t>
  </si>
  <si>
    <t>1.1h</t>
  </si>
  <si>
    <t>1.1i</t>
  </si>
  <si>
    <t>1.1j</t>
  </si>
  <si>
    <t>1.1z</t>
  </si>
  <si>
    <t>1.2a</t>
  </si>
  <si>
    <t>1.2b</t>
  </si>
  <si>
    <t>1.2c</t>
  </si>
  <si>
    <t>1.2d</t>
  </si>
  <si>
    <t>1.2e</t>
  </si>
  <si>
    <t>1.2f</t>
  </si>
  <si>
    <t>1.2z</t>
  </si>
  <si>
    <t>Operating surplus / (deficit)</t>
  </si>
  <si>
    <t>Table 2: Balance sheet - extracts</t>
  </si>
  <si>
    <t>2.2d</t>
  </si>
  <si>
    <t>2.2e</t>
  </si>
  <si>
    <t>2.3a</t>
  </si>
  <si>
    <t>Liquid assets</t>
  </si>
  <si>
    <t>Mitigations required</t>
  </si>
  <si>
    <t>6a_1</t>
  </si>
  <si>
    <t>Expenditure reductions - pay</t>
  </si>
  <si>
    <t>6a_ii</t>
  </si>
  <si>
    <t>Expenditure reductions - non-pay</t>
  </si>
  <si>
    <t>6a_iii</t>
  </si>
  <si>
    <t>Deferral of investment and capital expenditure</t>
  </si>
  <si>
    <t>Revised surplus / (deficit)</t>
  </si>
  <si>
    <t>Revised liquid assets</t>
  </si>
  <si>
    <t>Scenario 3: Own downside</t>
  </si>
  <si>
    <t>Movement from main forecast</t>
  </si>
  <si>
    <t>HE fee income from UK UG students</t>
  </si>
  <si>
    <t>HE fee income from UK PG students</t>
  </si>
  <si>
    <t>HE fee income from non-UK UG students</t>
  </si>
  <si>
    <t>HE fee income from non-UK PG students</t>
  </si>
  <si>
    <t>Surplus / (deficit) before other gains / (losses) and share of surplus / (deficit) in joint ventures and associates</t>
  </si>
  <si>
    <t>WG ratios</t>
  </si>
  <si>
    <t>* = reverse &lt;&gt; formula</t>
  </si>
  <si>
    <t>NFP</t>
  </si>
  <si>
    <t>LOW &gt;</t>
  </si>
  <si>
    <t>HIGH &lt;</t>
  </si>
  <si>
    <t xml:space="preserve">Profit/Surplus ratio </t>
  </si>
  <si>
    <t>Net operating surplus (i.e. before gains/losses) / Income</t>
  </si>
  <si>
    <t>Cashflow</t>
  </si>
  <si>
    <t>Net operating cashflow / income</t>
  </si>
  <si>
    <t>Liquidity</t>
  </si>
  <si>
    <t>(Current assets - stock) / Current liabilities</t>
  </si>
  <si>
    <t>(Cash + investments - overdrafts) / (Expenditure - depreciation)</t>
  </si>
  <si>
    <t>General reserves as income</t>
  </si>
  <si>
    <t>Distributable (unrestricted) reserves / income</t>
  </si>
  <si>
    <t>LOW &lt;</t>
  </si>
  <si>
    <t>HIGH &gt;</t>
  </si>
  <si>
    <t>*</t>
  </si>
  <si>
    <t>External debt / Net assets</t>
  </si>
  <si>
    <t>RANGE</t>
  </si>
  <si>
    <t>LOW</t>
  </si>
  <si>
    <t>HIGH</t>
  </si>
  <si>
    <t>MEDIUM</t>
  </si>
  <si>
    <t>Interest cover (expenditure)</t>
  </si>
  <si>
    <t>Interest (excl pension) / (Expenditure - depreciation)</t>
  </si>
  <si>
    <t>Staff costs / Income</t>
  </si>
  <si>
    <t>External debt / Income</t>
  </si>
  <si>
    <t>PROVIDER INFO</t>
  </si>
  <si>
    <t>n/a</t>
  </si>
  <si>
    <t>£</t>
  </si>
  <si>
    <t>Specific designation provider</t>
  </si>
  <si>
    <t>3 yrs with cfs</t>
  </si>
  <si>
    <t>£'000</t>
  </si>
  <si>
    <t>HE registration provider</t>
  </si>
  <si>
    <t>4 yrs</t>
  </si>
  <si>
    <t>no</t>
  </si>
  <si>
    <t>Other directly funded provider</t>
  </si>
  <si>
    <t>NEXT YEAR THIS WILL INCLUDE APPRENTICESHIPS</t>
  </si>
  <si>
    <t>3+</t>
  </si>
  <si>
    <t>3 yrs no cfs</t>
  </si>
  <si>
    <t>change next year - include cfs - delete no cfs option for all</t>
  </si>
  <si>
    <t>Audited</t>
  </si>
  <si>
    <t>Unaudited</t>
  </si>
  <si>
    <t>Failed</t>
  </si>
  <si>
    <t>Passed</t>
  </si>
  <si>
    <t>CONTEXTUAL DATA</t>
  </si>
  <si>
    <t>lowest cash</t>
  </si>
  <si>
    <t>RCF</t>
  </si>
  <si>
    <t>Loans</t>
  </si>
  <si>
    <t>Jan</t>
  </si>
  <si>
    <t>None</t>
  </si>
  <si>
    <t>Overdraft</t>
  </si>
  <si>
    <t>Feb</t>
  </si>
  <si>
    <t>Revolving credit / working capital facility</t>
  </si>
  <si>
    <t>Mar</t>
  </si>
  <si>
    <t>Finance lease</t>
  </si>
  <si>
    <t>Apr</t>
  </si>
  <si>
    <t>Term loan</t>
  </si>
  <si>
    <t>May</t>
  </si>
  <si>
    <t>Government low / nil interest loan</t>
  </si>
  <si>
    <t>Jun</t>
  </si>
  <si>
    <t>Interest only loan</t>
  </si>
  <si>
    <t>Jul</t>
  </si>
  <si>
    <t>Bond (public / private)</t>
  </si>
  <si>
    <t>Aug</t>
  </si>
  <si>
    <t>Service concession arrangement</t>
  </si>
  <si>
    <t>Sep</t>
  </si>
  <si>
    <t>Please provide detail of loan type</t>
  </si>
  <si>
    <t>Oct</t>
  </si>
  <si>
    <t>Nov</t>
  </si>
  <si>
    <t>Dec</t>
  </si>
  <si>
    <t>unsecured</t>
  </si>
  <si>
    <t>fixed</t>
  </si>
  <si>
    <t>secured</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</si>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</sst>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0%;\(0.0%\)"/>
    <numFmt numFmtId="167" formatCode="#,##0.00;\(#,##0.00\);\-"/>
  </numFmts>
  <fonts count="28" x14ac:knownFonts="1">
    <font>
      <sz val="11"/>
      <color theme="1"/>
      <name val="Calibri"/>
      <family val="2"/>
      <scheme val="minor"/>
    </font>
    <font>
      <sz val="11"/>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4"/>
      <color theme="1"/>
      <name val="Arial"/>
      <family val="2"/>
    </font>
    <font>
      <b/>
      <sz val="11"/>
      <color theme="1"/>
      <name val="Arial"/>
      <family val="2"/>
    </font>
    <font>
      <sz val="11"/>
      <color theme="1"/>
      <name val="Arial"/>
      <family val="2"/>
    </font>
    <font>
      <b/>
      <sz val="10"/>
      <color theme="1"/>
      <name val="Arial"/>
      <family val="2"/>
    </font>
    <font>
      <sz val="10"/>
      <color rgb="FF0000FF"/>
      <name val="Arial"/>
      <family val="2"/>
    </font>
    <font>
      <sz val="10"/>
      <name val="Arial"/>
      <family val="2"/>
    </font>
    <font>
      <b/>
      <sz val="10"/>
      <name val="Arial"/>
      <family val="2"/>
    </font>
    <font>
      <sz val="10"/>
      <color rgb="FFFF0000"/>
      <name val="Arial"/>
      <family val="2"/>
    </font>
    <font>
      <sz val="10"/>
      <color rgb="FF7030A0"/>
      <name val="Arial"/>
      <family val="2"/>
    </font>
    <font>
      <sz val="11"/>
      <color theme="1"/>
      <name val="Calibri"/>
      <family val="2"/>
      <scheme val="minor"/>
    </font>
    <font>
      <sz val="11"/>
      <color rgb="FF7030A0"/>
      <name val="Arial"/>
      <family val="2"/>
    </font>
    <font>
      <b/>
      <i/>
      <sz val="8"/>
      <color rgb="FFFF0000"/>
      <name val="Arial"/>
      <family val="2"/>
    </font>
    <font>
      <i/>
      <sz val="10"/>
      <color theme="1"/>
      <name val="Arial"/>
      <family val="2"/>
    </font>
    <font>
      <sz val="10"/>
      <color rgb="FF0070C0"/>
      <name val="Arial"/>
      <family val="2"/>
    </font>
    <font>
      <sz val="9"/>
      <color theme="1"/>
      <name val="Arial"/>
      <family val="2"/>
    </font>
    <font>
      <i/>
      <sz val="10"/>
      <name val="Arial"/>
      <family val="2"/>
    </font>
    <font>
      <b/>
      <i/>
      <sz val="10"/>
      <color theme="1"/>
      <name val="Arial"/>
      <family val="2"/>
    </font>
    <font>
      <b/>
      <sz val="10"/>
      <color rgb="FF000000"/>
      <name val="Arial"/>
      <family val="2"/>
    </font>
    <font>
      <sz val="10"/>
      <color rgb="FF000000"/>
      <name val="Arial"/>
      <family val="2"/>
    </font>
    <font>
      <b/>
      <i/>
      <sz val="10"/>
      <color rgb="FF000000"/>
      <name val="Arial"/>
      <family val="2"/>
    </font>
    <font>
      <sz val="8"/>
      <name val="Calibri"/>
      <family val="2"/>
      <scheme val="minor"/>
    </font>
    <font>
      <sz val="11"/>
      <color rgb="FF00000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5"/>
        <bgColor indexed="64"/>
      </patternFill>
    </fill>
    <fill>
      <patternFill patternType="solid">
        <fgColor rgb="FFF0F0F0"/>
        <bgColor indexed="64"/>
      </patternFill>
    </fill>
    <fill>
      <patternFill patternType="solid">
        <fgColor rgb="FFF2F2F2"/>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theme="2" tint="-9.9948118533890809E-2"/>
      </top>
      <bottom/>
      <diagonal/>
    </border>
    <border>
      <left style="thin">
        <color indexed="64"/>
      </left>
      <right style="thin">
        <color indexed="64"/>
      </right>
      <top style="thin">
        <color theme="2" tint="-9.9948118533890809E-2"/>
      </top>
      <bottom style="thin">
        <color theme="2" tint="-9.9948118533890809E-2"/>
      </bottom>
      <diagonal/>
    </border>
    <border>
      <left style="thin">
        <color indexed="64"/>
      </left>
      <right style="thin">
        <color indexed="64"/>
      </right>
      <top style="thin">
        <color theme="2" tint="-9.9948118533890809E-2"/>
      </top>
      <bottom style="thin">
        <color indexed="64"/>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xf numFmtId="0" fontId="11" fillId="0" borderId="0"/>
    <xf numFmtId="0" fontId="11" fillId="0" borderId="0"/>
    <xf numFmtId="43" fontId="15"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cellStyleXfs>
  <cellXfs count="370">
    <xf numFmtId="0" fontId="0" fillId="0" borderId="0" xfId="0"/>
    <xf numFmtId="0" fontId="6" fillId="2" borderId="0" xfId="0" applyFont="1" applyFill="1" applyAlignment="1">
      <alignment vertical="center"/>
    </xf>
    <xf numFmtId="0" fontId="5" fillId="0" borderId="0" xfId="0" applyFont="1" applyAlignment="1">
      <alignment vertical="center"/>
    </xf>
    <xf numFmtId="164" fontId="9" fillId="2" borderId="2" xfId="3" applyNumberFormat="1" applyFont="1" applyFill="1" applyBorder="1" applyAlignment="1" applyProtection="1">
      <alignment vertical="center"/>
    </xf>
    <xf numFmtId="164" fontId="9" fillId="2" borderId="8" xfId="3" applyNumberFormat="1" applyFont="1" applyFill="1" applyBorder="1" applyAlignment="1" applyProtection="1">
      <alignment horizontal="right" vertical="center" wrapText="1"/>
    </xf>
    <xf numFmtId="164" fontId="9" fillId="2" borderId="6" xfId="3" applyNumberFormat="1" applyFont="1" applyFill="1" applyBorder="1" applyAlignment="1" applyProtection="1">
      <alignment horizontal="right" vertical="center" wrapText="1"/>
    </xf>
    <xf numFmtId="165" fontId="11" fillId="2" borderId="11" xfId="3" applyNumberFormat="1" applyFont="1" applyFill="1" applyBorder="1" applyAlignment="1" applyProtection="1">
      <alignment horizontal="right" vertical="center"/>
    </xf>
    <xf numFmtId="165" fontId="11" fillId="2" borderId="8" xfId="3" applyNumberFormat="1" applyFont="1" applyFill="1" applyBorder="1" applyAlignment="1" applyProtection="1">
      <alignment horizontal="right" vertical="center"/>
    </xf>
    <xf numFmtId="165" fontId="10" fillId="0" borderId="8" xfId="3" applyNumberFormat="1" applyFont="1" applyBorder="1" applyAlignment="1" applyProtection="1">
      <alignment horizontal="right" vertical="center"/>
      <protection locked="0"/>
    </xf>
    <xf numFmtId="165" fontId="10" fillId="2" borderId="8" xfId="3" applyNumberFormat="1" applyFont="1" applyFill="1" applyBorder="1" applyAlignment="1" applyProtection="1">
      <alignment horizontal="right" vertical="center"/>
    </xf>
    <xf numFmtId="0" fontId="8" fillId="0" borderId="0" xfId="0" applyFont="1" applyAlignment="1">
      <alignment vertical="center"/>
    </xf>
    <xf numFmtId="0" fontId="9" fillId="0" borderId="0" xfId="0" applyFont="1" applyAlignment="1" applyProtection="1">
      <alignment vertical="center"/>
      <protection locked="0"/>
    </xf>
    <xf numFmtId="165" fontId="9" fillId="2" borderId="8" xfId="3" applyNumberFormat="1" applyFont="1" applyFill="1" applyBorder="1" applyAlignment="1" applyProtection="1">
      <alignment horizontal="right" vertical="center"/>
    </xf>
    <xf numFmtId="165" fontId="9" fillId="2" borderId="11" xfId="3" applyNumberFormat="1" applyFont="1" applyFill="1" applyBorder="1" applyAlignment="1" applyProtection="1">
      <alignment horizontal="right" vertical="center"/>
    </xf>
    <xf numFmtId="165" fontId="12" fillId="2" borderId="11" xfId="3" applyNumberFormat="1" applyFont="1" applyFill="1" applyBorder="1" applyAlignment="1" applyProtection="1">
      <alignment horizontal="right" vertical="center"/>
    </xf>
    <xf numFmtId="165" fontId="12" fillId="2" borderId="8" xfId="3" applyNumberFormat="1" applyFont="1" applyFill="1" applyBorder="1" applyAlignment="1" applyProtection="1">
      <alignment horizontal="right" vertical="center"/>
    </xf>
    <xf numFmtId="0" fontId="4" fillId="0" borderId="0" xfId="0" applyFont="1" applyAlignment="1" applyProtection="1">
      <alignment vertical="center"/>
      <protection locked="0"/>
    </xf>
    <xf numFmtId="164" fontId="4" fillId="0" borderId="0" xfId="3" applyNumberFormat="1" applyFont="1" applyBorder="1" applyAlignment="1" applyProtection="1">
      <alignment vertical="center"/>
    </xf>
    <xf numFmtId="0" fontId="4" fillId="0" borderId="0" xfId="0" applyFont="1" applyAlignment="1">
      <alignment vertical="center"/>
    </xf>
    <xf numFmtId="0" fontId="5" fillId="3" borderId="0" xfId="0" applyFont="1" applyFill="1" applyAlignment="1">
      <alignment vertical="center"/>
    </xf>
    <xf numFmtId="164" fontId="6" fillId="2" borderId="0" xfId="3" applyNumberFormat="1" applyFont="1" applyFill="1" applyProtection="1">
      <protection locked="0"/>
    </xf>
    <xf numFmtId="0" fontId="4" fillId="3" borderId="0" xfId="0" applyFont="1" applyFill="1" applyAlignment="1">
      <alignment vertical="center"/>
    </xf>
    <xf numFmtId="0" fontId="9" fillId="2" borderId="0" xfId="0" applyFont="1" applyFill="1" applyAlignment="1">
      <alignment vertical="center" wrapText="1"/>
    </xf>
    <xf numFmtId="0" fontId="4" fillId="0" borderId="0" xfId="0" applyFont="1" applyAlignment="1">
      <alignment vertical="center" wrapText="1"/>
    </xf>
    <xf numFmtId="0" fontId="9" fillId="2" borderId="5" xfId="0" applyFont="1" applyFill="1" applyBorder="1" applyAlignment="1" applyProtection="1">
      <alignment horizontal="left" vertical="center"/>
      <protection locked="0"/>
    </xf>
    <xf numFmtId="0" fontId="4" fillId="0" borderId="0" xfId="0" applyFont="1" applyAlignment="1">
      <alignment horizontal="left" vertical="center"/>
    </xf>
    <xf numFmtId="0" fontId="17" fillId="3" borderId="0" xfId="0" applyFont="1" applyFill="1" applyAlignment="1">
      <alignment vertical="center"/>
    </xf>
    <xf numFmtId="164" fontId="9" fillId="2" borderId="2" xfId="3" applyNumberFormat="1" applyFont="1" applyFill="1" applyBorder="1" applyAlignment="1" applyProtection="1">
      <alignment horizontal="left" vertical="center"/>
    </xf>
    <xf numFmtId="164" fontId="6" fillId="2" borderId="0" xfId="3" applyNumberFormat="1" applyFont="1" applyFill="1" applyBorder="1" applyAlignment="1" applyProtection="1">
      <alignment horizontal="left" vertical="center"/>
    </xf>
    <xf numFmtId="0" fontId="9" fillId="2" borderId="0" xfId="0" applyFont="1" applyFill="1" applyAlignment="1">
      <alignment horizontal="left" vertical="center"/>
    </xf>
    <xf numFmtId="0" fontId="9" fillId="2" borderId="2" xfId="0" applyFont="1" applyFill="1" applyBorder="1" applyAlignment="1">
      <alignment vertical="center" wrapText="1"/>
    </xf>
    <xf numFmtId="164" fontId="9" fillId="2" borderId="12" xfId="3" applyNumberFormat="1" applyFont="1" applyFill="1" applyBorder="1" applyAlignment="1" applyProtection="1">
      <alignment horizontal="right" vertical="center" wrapText="1"/>
    </xf>
    <xf numFmtId="164" fontId="9" fillId="2" borderId="13" xfId="3" applyNumberFormat="1" applyFont="1" applyFill="1" applyBorder="1" applyAlignment="1" applyProtection="1">
      <alignment horizontal="right" vertical="center" wrapText="1"/>
    </xf>
    <xf numFmtId="165" fontId="11" fillId="2" borderId="15" xfId="3" applyNumberFormat="1" applyFont="1" applyFill="1" applyBorder="1" applyAlignment="1" applyProtection="1">
      <alignment horizontal="right" vertical="center"/>
    </xf>
    <xf numFmtId="165" fontId="11" fillId="2" borderId="13" xfId="3" applyNumberFormat="1" applyFont="1" applyFill="1" applyBorder="1" applyAlignment="1" applyProtection="1">
      <alignment horizontal="right" vertical="center"/>
    </xf>
    <xf numFmtId="165" fontId="10" fillId="0" borderId="13" xfId="3" applyNumberFormat="1" applyFont="1" applyBorder="1" applyAlignment="1" applyProtection="1">
      <alignment horizontal="right" vertical="center"/>
      <protection locked="0"/>
    </xf>
    <xf numFmtId="165" fontId="9" fillId="2" borderId="13" xfId="3" applyNumberFormat="1" applyFont="1" applyFill="1" applyBorder="1" applyAlignment="1" applyProtection="1">
      <alignment horizontal="right" vertical="center"/>
    </xf>
    <xf numFmtId="165" fontId="9" fillId="2" borderId="15" xfId="3" applyNumberFormat="1" applyFont="1" applyFill="1" applyBorder="1" applyAlignment="1" applyProtection="1">
      <alignment horizontal="right" vertical="center"/>
    </xf>
    <xf numFmtId="165" fontId="10" fillId="2" borderId="13" xfId="3" applyNumberFormat="1" applyFont="1" applyFill="1" applyBorder="1" applyAlignment="1" applyProtection="1">
      <alignment horizontal="right" vertical="center"/>
    </xf>
    <xf numFmtId="165" fontId="12" fillId="2" borderId="15" xfId="3" applyNumberFormat="1" applyFont="1" applyFill="1" applyBorder="1" applyAlignment="1" applyProtection="1">
      <alignment horizontal="right" vertical="center"/>
    </xf>
    <xf numFmtId="165" fontId="12" fillId="2" borderId="13" xfId="3" applyNumberFormat="1" applyFont="1" applyFill="1" applyBorder="1" applyAlignment="1" applyProtection="1">
      <alignment horizontal="right" vertical="center"/>
    </xf>
    <xf numFmtId="0" fontId="9" fillId="2" borderId="5" xfId="0" applyFont="1" applyFill="1" applyBorder="1" applyAlignment="1">
      <alignment vertical="center" wrapText="1"/>
    </xf>
    <xf numFmtId="165" fontId="9" fillId="2" borderId="12" xfId="3" applyNumberFormat="1" applyFont="1" applyFill="1" applyBorder="1" applyAlignment="1" applyProtection="1">
      <alignment horizontal="right" vertical="center"/>
    </xf>
    <xf numFmtId="0" fontId="3" fillId="0" borderId="0" xfId="0" applyFont="1" applyAlignment="1" applyProtection="1">
      <alignment vertical="center"/>
      <protection locked="0"/>
    </xf>
    <xf numFmtId="0" fontId="4" fillId="3" borderId="0" xfId="0" applyFont="1" applyFill="1" applyAlignment="1" applyProtection="1">
      <alignment vertical="center"/>
      <protection locked="0"/>
    </xf>
    <xf numFmtId="0" fontId="9" fillId="3" borderId="0" xfId="0" applyFont="1" applyFill="1" applyAlignment="1" applyProtection="1">
      <alignment vertical="center"/>
      <protection locked="0"/>
    </xf>
    <xf numFmtId="0" fontId="2" fillId="2" borderId="0" xfId="0" applyFont="1" applyFill="1" applyAlignment="1" applyProtection="1">
      <alignment horizontal="left" vertical="center"/>
      <protection locked="0"/>
    </xf>
    <xf numFmtId="49" fontId="5" fillId="3" borderId="0" xfId="0" applyNumberFormat="1" applyFont="1" applyFill="1" applyAlignment="1">
      <alignment vertical="center"/>
    </xf>
    <xf numFmtId="0" fontId="2" fillId="3" borderId="0" xfId="0" applyFont="1" applyFill="1" applyAlignment="1">
      <alignment vertical="center"/>
    </xf>
    <xf numFmtId="165" fontId="2" fillId="2" borderId="13" xfId="3" applyNumberFormat="1" applyFont="1" applyFill="1" applyBorder="1" applyAlignment="1" applyProtection="1">
      <alignment horizontal="right" vertical="center"/>
    </xf>
    <xf numFmtId="165" fontId="2" fillId="2" borderId="8" xfId="3" applyNumberFormat="1" applyFont="1" applyFill="1" applyBorder="1" applyAlignment="1" applyProtection="1">
      <alignment horizontal="right" vertical="center"/>
    </xf>
    <xf numFmtId="165" fontId="2" fillId="2" borderId="15" xfId="3" applyNumberFormat="1" applyFont="1" applyFill="1" applyBorder="1" applyAlignment="1" applyProtection="1">
      <alignment horizontal="right" vertical="center"/>
    </xf>
    <xf numFmtId="0" fontId="2" fillId="0" borderId="0" xfId="0" applyFont="1" applyAlignment="1">
      <alignment vertical="center"/>
    </xf>
    <xf numFmtId="0" fontId="2" fillId="3" borderId="0" xfId="0" applyFont="1" applyFill="1" applyAlignment="1">
      <alignment horizontal="left" vertical="center"/>
    </xf>
    <xf numFmtId="0" fontId="2" fillId="2" borderId="0" xfId="0" applyFont="1" applyFill="1" applyAlignment="1" applyProtection="1">
      <alignment vertical="center"/>
      <protection locked="0"/>
    </xf>
    <xf numFmtId="164" fontId="2" fillId="2" borderId="2" xfId="3" applyNumberFormat="1" applyFont="1" applyFill="1" applyBorder="1" applyAlignment="1" applyProtection="1">
      <alignment vertical="center"/>
    </xf>
    <xf numFmtId="164" fontId="2" fillId="2" borderId="0" xfId="3" applyNumberFormat="1" applyFont="1" applyFill="1" applyBorder="1" applyAlignment="1" applyProtection="1">
      <alignment vertical="center"/>
    </xf>
    <xf numFmtId="0" fontId="2" fillId="3" borderId="0" xfId="0" applyFont="1" applyFill="1" applyAlignment="1" applyProtection="1">
      <alignment vertical="center"/>
      <protection locked="0"/>
    </xf>
    <xf numFmtId="0" fontId="2" fillId="2" borderId="5" xfId="0"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2" xfId="0" applyFont="1" applyFill="1" applyBorder="1" applyAlignment="1" applyProtection="1">
      <alignment horizontal="left" vertical="center"/>
      <protection locked="0"/>
    </xf>
    <xf numFmtId="0" fontId="2" fillId="2" borderId="4" xfId="0" applyFont="1" applyFill="1" applyBorder="1" applyAlignment="1" applyProtection="1">
      <alignment vertical="center"/>
      <protection locked="0"/>
    </xf>
    <xf numFmtId="0" fontId="2" fillId="2" borderId="3" xfId="0" applyFont="1" applyFill="1" applyBorder="1" applyAlignment="1" applyProtection="1">
      <alignment vertical="center"/>
      <protection locked="0"/>
    </xf>
    <xf numFmtId="164" fontId="2" fillId="2" borderId="13" xfId="3" applyNumberFormat="1" applyFont="1" applyFill="1" applyBorder="1" applyAlignment="1" applyProtection="1">
      <alignment vertical="center"/>
    </xf>
    <xf numFmtId="164" fontId="2" fillId="2" borderId="8" xfId="3" applyNumberFormat="1" applyFont="1" applyFill="1" applyBorder="1" applyAlignment="1" applyProtection="1">
      <alignment vertical="center"/>
    </xf>
    <xf numFmtId="165" fontId="2" fillId="2" borderId="11" xfId="3" applyNumberFormat="1" applyFont="1" applyFill="1" applyBorder="1" applyAlignment="1" applyProtection="1">
      <alignment horizontal="right" vertical="center"/>
    </xf>
    <xf numFmtId="0" fontId="2" fillId="2" borderId="5" xfId="0" applyFont="1" applyFill="1" applyBorder="1" applyAlignment="1">
      <alignment vertical="center" wrapText="1"/>
    </xf>
    <xf numFmtId="165" fontId="2" fillId="2" borderId="12" xfId="3" applyNumberFormat="1" applyFont="1" applyFill="1" applyBorder="1" applyAlignment="1" applyProtection="1">
      <alignment horizontal="right" vertical="center"/>
    </xf>
    <xf numFmtId="165" fontId="2" fillId="2" borderId="6" xfId="3" applyNumberFormat="1" applyFont="1" applyFill="1" applyBorder="1" applyAlignment="1" applyProtection="1">
      <alignment horizontal="right" vertical="center"/>
    </xf>
    <xf numFmtId="0" fontId="2" fillId="2" borderId="5" xfId="0" applyFont="1" applyFill="1" applyBorder="1" applyAlignment="1" applyProtection="1">
      <alignment horizontal="left" vertical="center"/>
      <protection locked="0"/>
    </xf>
    <xf numFmtId="0" fontId="2" fillId="3" borderId="0" xfId="0" applyFont="1" applyFill="1" applyAlignment="1">
      <alignment vertical="center" wrapText="1"/>
    </xf>
    <xf numFmtId="164" fontId="2" fillId="3" borderId="0" xfId="3" applyNumberFormat="1" applyFont="1" applyFill="1" applyBorder="1" applyAlignment="1" applyProtection="1">
      <alignment vertical="center"/>
    </xf>
    <xf numFmtId="0" fontId="2" fillId="3" borderId="3" xfId="0" applyFont="1" applyFill="1" applyBorder="1" applyAlignment="1" applyProtection="1">
      <alignment vertical="center"/>
      <protection locked="0"/>
    </xf>
    <xf numFmtId="0" fontId="2" fillId="0" borderId="0" xfId="0" applyFont="1" applyAlignment="1" applyProtection="1">
      <alignment vertical="center"/>
      <protection locked="0"/>
    </xf>
    <xf numFmtId="165" fontId="2" fillId="2" borderId="14" xfId="3" applyNumberFormat="1" applyFont="1" applyFill="1" applyBorder="1" applyAlignment="1" applyProtection="1">
      <alignment horizontal="right" vertical="center"/>
    </xf>
    <xf numFmtId="14" fontId="9" fillId="2" borderId="13" xfId="3" applyNumberFormat="1" applyFont="1" applyFill="1" applyBorder="1" applyAlignment="1" applyProtection="1">
      <alignment horizontal="right" vertical="center" wrapText="1"/>
    </xf>
    <xf numFmtId="164" fontId="2" fillId="2" borderId="13" xfId="3" applyNumberFormat="1" applyFont="1" applyFill="1" applyBorder="1" applyAlignment="1" applyProtection="1">
      <alignment horizontal="right" vertical="center" wrapText="1"/>
    </xf>
    <xf numFmtId="164" fontId="2" fillId="2" borderId="8" xfId="3" applyNumberFormat="1" applyFont="1" applyFill="1" applyBorder="1" applyAlignment="1" applyProtection="1">
      <alignment horizontal="right" vertical="center" wrapText="1"/>
    </xf>
    <xf numFmtId="0" fontId="1" fillId="4" borderId="3" xfId="0" applyFont="1" applyFill="1" applyBorder="1"/>
    <xf numFmtId="0" fontId="7" fillId="4" borderId="3" xfId="0" applyFont="1" applyFill="1" applyBorder="1"/>
    <xf numFmtId="164" fontId="9" fillId="2" borderId="15" xfId="3" applyNumberFormat="1" applyFont="1" applyFill="1" applyBorder="1" applyAlignment="1" applyProtection="1">
      <alignment horizontal="right" vertical="center" wrapText="1"/>
    </xf>
    <xf numFmtId="0" fontId="9" fillId="2" borderId="8" xfId="0" applyFont="1" applyFill="1" applyBorder="1" applyAlignment="1">
      <alignment horizontal="left" vertical="center"/>
    </xf>
    <xf numFmtId="164" fontId="9" fillId="2" borderId="13" xfId="3" applyNumberFormat="1" applyFont="1" applyFill="1" applyBorder="1" applyAlignment="1" applyProtection="1">
      <alignment horizontal="right" vertical="center"/>
    </xf>
    <xf numFmtId="165" fontId="2" fillId="2" borderId="7" xfId="3" applyNumberFormat="1" applyFont="1" applyFill="1" applyBorder="1" applyAlignment="1" applyProtection="1">
      <alignment horizontal="right" vertical="center"/>
    </xf>
    <xf numFmtId="0" fontId="2" fillId="2" borderId="0" xfId="0" applyFont="1" applyFill="1" applyAlignment="1">
      <alignment vertical="center" wrapText="1"/>
    </xf>
    <xf numFmtId="49" fontId="10" fillId="0" borderId="13" xfId="3" applyNumberFormat="1" applyFont="1" applyBorder="1" applyAlignment="1" applyProtection="1">
      <alignment horizontal="left" vertical="center" wrapText="1"/>
      <protection locked="0"/>
    </xf>
    <xf numFmtId="0" fontId="2" fillId="4" borderId="0" xfId="0" applyFont="1" applyFill="1"/>
    <xf numFmtId="164" fontId="2" fillId="3" borderId="2" xfId="3" applyNumberFormat="1" applyFont="1" applyFill="1" applyBorder="1" applyAlignment="1" applyProtection="1">
      <alignment vertical="center"/>
    </xf>
    <xf numFmtId="49" fontId="10" fillId="0" borderId="14" xfId="3" applyNumberFormat="1" applyFont="1" applyBorder="1" applyAlignment="1" applyProtection="1">
      <alignment horizontal="left" vertical="center" wrapText="1"/>
      <protection locked="0"/>
    </xf>
    <xf numFmtId="0" fontId="0" fillId="3" borderId="0" xfId="0" applyFill="1"/>
    <xf numFmtId="0" fontId="2" fillId="3" borderId="0" xfId="0" applyFont="1" applyFill="1" applyAlignment="1" applyProtection="1">
      <alignment horizontal="left" vertical="center"/>
      <protection locked="0"/>
    </xf>
    <xf numFmtId="164" fontId="2" fillId="3" borderId="0" xfId="3" applyNumberFormat="1" applyFont="1" applyFill="1" applyBorder="1" applyAlignment="1" applyProtection="1">
      <alignment horizontal="right" vertical="center" wrapText="1"/>
    </xf>
    <xf numFmtId="0" fontId="2" fillId="2" borderId="2" xfId="0" applyFont="1" applyFill="1" applyBorder="1" applyAlignment="1">
      <alignment vertical="center" wrapText="1"/>
    </xf>
    <xf numFmtId="0" fontId="2" fillId="5" borderId="9" xfId="0" applyFont="1" applyFill="1" applyBorder="1" applyAlignment="1" applyProtection="1">
      <alignment horizontal="left" vertical="center"/>
      <protection locked="0"/>
    </xf>
    <xf numFmtId="0" fontId="2" fillId="5" borderId="9" xfId="0" applyFont="1" applyFill="1" applyBorder="1" applyAlignment="1">
      <alignment vertical="center" wrapText="1"/>
    </xf>
    <xf numFmtId="165" fontId="2" fillId="5" borderId="9" xfId="3" applyNumberFormat="1" applyFont="1" applyFill="1" applyBorder="1" applyAlignment="1" applyProtection="1">
      <alignment horizontal="right" vertical="center"/>
    </xf>
    <xf numFmtId="0" fontId="2" fillId="5" borderId="10" xfId="0" applyFont="1" applyFill="1" applyBorder="1" applyAlignment="1" applyProtection="1">
      <alignment vertical="center"/>
      <protection locked="0"/>
    </xf>
    <xf numFmtId="0" fontId="2" fillId="4" borderId="0" xfId="0" applyFont="1" applyFill="1" applyAlignment="1" applyProtection="1">
      <alignment vertical="center"/>
      <protection locked="0"/>
    </xf>
    <xf numFmtId="0" fontId="2" fillId="0" borderId="0" xfId="0" applyFont="1" applyAlignment="1">
      <alignment horizontal="left" vertical="center"/>
    </xf>
    <xf numFmtId="0" fontId="2" fillId="0" borderId="0" xfId="0" applyFont="1" applyAlignment="1">
      <alignment vertical="center" wrapText="1"/>
    </xf>
    <xf numFmtId="164" fontId="2" fillId="0" borderId="0" xfId="3" applyNumberFormat="1" applyFont="1" applyBorder="1" applyAlignment="1" applyProtection="1">
      <alignment vertical="center"/>
    </xf>
    <xf numFmtId="0" fontId="9" fillId="2" borderId="0" xfId="0" applyFont="1" applyFill="1" applyAlignment="1" applyProtection="1">
      <alignment horizontal="left" vertical="center"/>
      <protection locked="0"/>
    </xf>
    <xf numFmtId="0" fontId="9" fillId="2" borderId="0" xfId="0" applyFont="1" applyFill="1" applyAlignment="1" applyProtection="1">
      <alignment horizontal="left" vertical="top"/>
      <protection locked="0"/>
    </xf>
    <xf numFmtId="165" fontId="2" fillId="5" borderId="11" xfId="3" applyNumberFormat="1" applyFont="1" applyFill="1" applyBorder="1" applyAlignment="1" applyProtection="1">
      <alignment horizontal="right" vertical="center"/>
    </xf>
    <xf numFmtId="0" fontId="2" fillId="4" borderId="0" xfId="0" applyFont="1" applyFill="1" applyAlignment="1" applyProtection="1">
      <alignment horizontal="left" vertical="center"/>
      <protection locked="0"/>
    </xf>
    <xf numFmtId="0" fontId="9" fillId="4" borderId="0" xfId="0" applyFont="1" applyFill="1"/>
    <xf numFmtId="0" fontId="18" fillId="4" borderId="0" xfId="0" applyFont="1" applyFill="1"/>
    <xf numFmtId="0" fontId="9" fillId="4" borderId="0" xfId="0" applyFont="1" applyFill="1" applyAlignment="1" applyProtection="1">
      <alignment horizontal="left" vertical="center"/>
      <protection locked="0"/>
    </xf>
    <xf numFmtId="164" fontId="9" fillId="2" borderId="0" xfId="3" applyNumberFormat="1" applyFont="1" applyFill="1" applyBorder="1" applyAlignment="1" applyProtection="1">
      <alignment horizontal="left" vertical="center"/>
    </xf>
    <xf numFmtId="165" fontId="2" fillId="4" borderId="13" xfId="3" applyNumberFormat="1" applyFont="1" applyFill="1" applyBorder="1" applyAlignment="1" applyProtection="1">
      <alignment horizontal="right" vertical="center"/>
    </xf>
    <xf numFmtId="165" fontId="10" fillId="0" borderId="0" xfId="3" applyNumberFormat="1" applyFont="1" applyBorder="1" applyAlignment="1" applyProtection="1">
      <alignment horizontal="center" vertical="center"/>
    </xf>
    <xf numFmtId="165" fontId="10" fillId="4" borderId="2" xfId="3" applyNumberFormat="1" applyFont="1" applyFill="1" applyBorder="1" applyAlignment="1" applyProtection="1">
      <alignment horizontal="center" vertical="center"/>
    </xf>
    <xf numFmtId="165" fontId="10" fillId="0" borderId="0" xfId="3" applyNumberFormat="1" applyFont="1" applyFill="1" applyBorder="1" applyAlignment="1" applyProtection="1">
      <alignment horizontal="center" vertical="center"/>
    </xf>
    <xf numFmtId="165" fontId="10" fillId="0" borderId="5" xfId="3" applyNumberFormat="1" applyFont="1" applyFill="1" applyBorder="1" applyAlignment="1" applyProtection="1">
      <alignment horizontal="center" vertical="center"/>
    </xf>
    <xf numFmtId="164" fontId="9" fillId="2" borderId="0" xfId="3" applyNumberFormat="1" applyFont="1" applyFill="1" applyBorder="1" applyAlignment="1" applyProtection="1">
      <alignment vertical="center"/>
    </xf>
    <xf numFmtId="164" fontId="6" fillId="2" borderId="0" xfId="3" applyNumberFormat="1" applyFont="1" applyFill="1" applyAlignment="1" applyProtection="1">
      <alignment horizontal="left"/>
      <protection locked="0"/>
    </xf>
    <xf numFmtId="164" fontId="2" fillId="2" borderId="0" xfId="3" applyNumberFormat="1" applyFont="1" applyFill="1" applyBorder="1" applyAlignment="1" applyProtection="1">
      <alignment horizontal="left" vertical="center"/>
    </xf>
    <xf numFmtId="165" fontId="2" fillId="4" borderId="13" xfId="3" applyNumberFormat="1" applyFont="1" applyFill="1" applyBorder="1" applyAlignment="1" applyProtection="1">
      <alignment horizontal="left" vertical="center"/>
    </xf>
    <xf numFmtId="164" fontId="2" fillId="3" borderId="0" xfId="3" applyNumberFormat="1" applyFont="1" applyFill="1" applyBorder="1" applyAlignment="1" applyProtection="1">
      <alignment horizontal="left" vertical="center"/>
    </xf>
    <xf numFmtId="164" fontId="2" fillId="0" borderId="0" xfId="3" applyNumberFormat="1" applyFont="1" applyBorder="1" applyAlignment="1" applyProtection="1">
      <alignment horizontal="left" vertical="center"/>
    </xf>
    <xf numFmtId="164" fontId="4" fillId="0" borderId="0" xfId="3" applyNumberFormat="1" applyFont="1" applyBorder="1" applyAlignment="1" applyProtection="1">
      <alignment horizontal="left" vertical="center"/>
    </xf>
    <xf numFmtId="0" fontId="9" fillId="2" borderId="2" xfId="0" applyFont="1" applyFill="1" applyBorder="1" applyAlignment="1" applyProtection="1">
      <alignment horizontal="left" vertical="center"/>
      <protection locked="0"/>
    </xf>
    <xf numFmtId="165" fontId="2" fillId="4" borderId="8" xfId="3" applyNumberFormat="1" applyFont="1" applyFill="1" applyBorder="1" applyAlignment="1" applyProtection="1">
      <alignment horizontal="left" vertical="center"/>
    </xf>
    <xf numFmtId="0" fontId="2" fillId="3" borderId="0" xfId="0" applyFont="1" applyFill="1" applyAlignment="1">
      <alignment horizontal="right" vertical="center" wrapText="1"/>
    </xf>
    <xf numFmtId="164" fontId="2" fillId="3" borderId="0" xfId="3" applyNumberFormat="1" applyFont="1" applyFill="1" applyBorder="1" applyAlignment="1" applyProtection="1">
      <alignment horizontal="right" vertical="center"/>
    </xf>
    <xf numFmtId="0" fontId="2" fillId="6" borderId="0" xfId="0" applyFont="1" applyFill="1" applyAlignment="1">
      <alignment vertical="center"/>
    </xf>
    <xf numFmtId="0" fontId="2" fillId="7" borderId="0" xfId="0" applyFont="1" applyFill="1" applyAlignment="1">
      <alignment vertical="center"/>
    </xf>
    <xf numFmtId="0" fontId="2" fillId="7" borderId="0" xfId="0" quotePrefix="1" applyFont="1" applyFill="1" applyAlignment="1">
      <alignment vertical="center" wrapText="1"/>
    </xf>
    <xf numFmtId="0" fontId="2" fillId="0" borderId="0" xfId="0" applyFont="1" applyAlignment="1">
      <alignment horizontal="center" vertical="center"/>
    </xf>
    <xf numFmtId="14" fontId="10" fillId="0" borderId="12" xfId="3" applyNumberFormat="1" applyFont="1" applyBorder="1" applyAlignment="1" applyProtection="1">
      <alignment horizontal="center" vertical="center"/>
      <protection locked="0"/>
    </xf>
    <xf numFmtId="14" fontId="10" fillId="0" borderId="13" xfId="3" applyNumberFormat="1" applyFont="1" applyBorder="1" applyAlignment="1" applyProtection="1">
      <alignment horizontal="center" vertical="center"/>
      <protection locked="0"/>
    </xf>
    <xf numFmtId="0" fontId="10" fillId="0" borderId="16" xfId="3" applyNumberFormat="1" applyFont="1" applyFill="1" applyBorder="1" applyAlignment="1" applyProtection="1">
      <alignment horizontal="center" vertical="center"/>
      <protection locked="0"/>
    </xf>
    <xf numFmtId="0" fontId="10" fillId="0" borderId="17" xfId="3" applyNumberFormat="1" applyFont="1" applyFill="1" applyBorder="1" applyAlignment="1" applyProtection="1">
      <alignment horizontal="center" vertical="center"/>
      <protection locked="0"/>
    </xf>
    <xf numFmtId="0" fontId="10" fillId="0" borderId="18" xfId="3" applyNumberFormat="1" applyFont="1" applyFill="1" applyBorder="1" applyAlignment="1" applyProtection="1">
      <alignment horizontal="center" vertical="center"/>
      <protection locked="0"/>
    </xf>
    <xf numFmtId="165" fontId="9" fillId="2" borderId="12" xfId="3" applyNumberFormat="1" applyFont="1" applyFill="1" applyBorder="1" applyAlignment="1" applyProtection="1">
      <alignment horizontal="left" vertical="center"/>
    </xf>
    <xf numFmtId="165" fontId="9" fillId="2" borderId="6" xfId="3" applyNumberFormat="1" applyFont="1" applyFill="1" applyBorder="1" applyAlignment="1" applyProtection="1">
      <alignment horizontal="right" vertical="center"/>
    </xf>
    <xf numFmtId="165" fontId="2" fillId="4" borderId="1" xfId="3" applyNumberFormat="1" applyFont="1" applyFill="1" applyBorder="1" applyAlignment="1" applyProtection="1">
      <alignment horizontal="left" vertical="center"/>
    </xf>
    <xf numFmtId="165" fontId="2" fillId="4" borderId="2" xfId="3" applyNumberFormat="1" applyFont="1" applyFill="1" applyBorder="1" applyAlignment="1" applyProtection="1">
      <alignment horizontal="left" vertical="center"/>
    </xf>
    <xf numFmtId="165" fontId="2" fillId="4" borderId="6" xfId="3" applyNumberFormat="1" applyFont="1" applyFill="1" applyBorder="1" applyAlignment="1" applyProtection="1">
      <alignment horizontal="left" vertical="center"/>
    </xf>
    <xf numFmtId="165" fontId="2" fillId="4" borderId="3" xfId="3" applyNumberFormat="1" applyFont="1" applyFill="1" applyBorder="1" applyAlignment="1" applyProtection="1">
      <alignment horizontal="left" vertical="center"/>
    </xf>
    <xf numFmtId="165" fontId="2" fillId="4" borderId="4" xfId="3" applyNumberFormat="1" applyFont="1" applyFill="1" applyBorder="1" applyAlignment="1" applyProtection="1">
      <alignment horizontal="left" vertical="center"/>
    </xf>
    <xf numFmtId="165" fontId="2" fillId="2" borderId="3" xfId="3" applyNumberFormat="1" applyFont="1" applyFill="1" applyBorder="1" applyAlignment="1" applyProtection="1">
      <alignment horizontal="left" vertical="center"/>
    </xf>
    <xf numFmtId="165" fontId="2" fillId="2" borderId="0" xfId="3" applyNumberFormat="1" applyFont="1" applyFill="1" applyBorder="1" applyAlignment="1" applyProtection="1">
      <alignment horizontal="left" vertical="center"/>
    </xf>
    <xf numFmtId="165" fontId="2" fillId="2" borderId="8" xfId="3" applyNumberFormat="1" applyFont="1" applyFill="1" applyBorder="1" applyAlignment="1" applyProtection="1">
      <alignment horizontal="left" vertical="center"/>
    </xf>
    <xf numFmtId="165" fontId="2" fillId="2" borderId="4" xfId="3" applyNumberFormat="1" applyFont="1" applyFill="1" applyBorder="1" applyAlignment="1" applyProtection="1">
      <alignment horizontal="left" vertical="center"/>
    </xf>
    <xf numFmtId="165" fontId="2" fillId="2" borderId="5" xfId="3" applyNumberFormat="1" applyFont="1" applyFill="1" applyBorder="1" applyAlignment="1" applyProtection="1">
      <alignment horizontal="left" vertical="center"/>
    </xf>
    <xf numFmtId="165" fontId="2" fillId="2" borderId="7" xfId="3" applyNumberFormat="1" applyFont="1" applyFill="1" applyBorder="1" applyAlignment="1" applyProtection="1">
      <alignment horizontal="left" vertical="center"/>
    </xf>
    <xf numFmtId="165" fontId="2" fillId="2" borderId="2" xfId="3" applyNumberFormat="1" applyFont="1" applyFill="1" applyBorder="1" applyAlignment="1" applyProtection="1">
      <alignment horizontal="left" vertical="center"/>
    </xf>
    <xf numFmtId="165" fontId="2" fillId="2" borderId="6" xfId="3" applyNumberFormat="1" applyFont="1" applyFill="1" applyBorder="1" applyAlignment="1" applyProtection="1">
      <alignment horizontal="left" vertical="center"/>
    </xf>
    <xf numFmtId="14" fontId="9" fillId="2" borderId="3" xfId="3" applyNumberFormat="1" applyFont="1" applyFill="1" applyBorder="1" applyAlignment="1" applyProtection="1">
      <alignment horizontal="left" vertical="center" wrapText="1"/>
    </xf>
    <xf numFmtId="9" fontId="2" fillId="4" borderId="3" xfId="5" applyFont="1" applyFill="1" applyBorder="1" applyAlignment="1" applyProtection="1">
      <alignment horizontal="left" vertical="center"/>
    </xf>
    <xf numFmtId="164" fontId="9" fillId="2" borderId="3" xfId="3" applyNumberFormat="1" applyFont="1" applyFill="1" applyBorder="1" applyAlignment="1" applyProtection="1">
      <alignment horizontal="left" vertical="center" wrapText="1"/>
    </xf>
    <xf numFmtId="164" fontId="9" fillId="2" borderId="3" xfId="3" applyNumberFormat="1" applyFont="1" applyFill="1" applyBorder="1" applyAlignment="1" applyProtection="1">
      <alignment horizontal="left" vertical="center"/>
    </xf>
    <xf numFmtId="164" fontId="2" fillId="2" borderId="3" xfId="3" applyNumberFormat="1" applyFont="1" applyFill="1" applyBorder="1" applyAlignment="1" applyProtection="1">
      <alignment horizontal="left" vertical="center"/>
    </xf>
    <xf numFmtId="164" fontId="9" fillId="2" borderId="1" xfId="3" applyNumberFormat="1" applyFont="1" applyFill="1" applyBorder="1" applyAlignment="1" applyProtection="1">
      <alignment vertical="center"/>
    </xf>
    <xf numFmtId="164" fontId="9" fillId="2" borderId="3" xfId="3" applyNumberFormat="1" applyFont="1" applyFill="1" applyBorder="1" applyAlignment="1" applyProtection="1">
      <alignment vertical="center"/>
    </xf>
    <xf numFmtId="164" fontId="2" fillId="4" borderId="0" xfId="3" applyNumberFormat="1" applyFont="1" applyFill="1" applyBorder="1" applyAlignment="1" applyProtection="1">
      <alignment horizontal="right" vertical="center" wrapText="1"/>
    </xf>
    <xf numFmtId="165" fontId="10" fillId="0" borderId="0" xfId="3" applyNumberFormat="1" applyFont="1" applyBorder="1" applyAlignment="1" applyProtection="1">
      <alignment horizontal="right" vertical="center"/>
      <protection locked="0"/>
    </xf>
    <xf numFmtId="165" fontId="10" fillId="0" borderId="0" xfId="3" applyNumberFormat="1" applyFont="1" applyBorder="1" applyAlignment="1" applyProtection="1">
      <alignment horizontal="left" vertical="center"/>
      <protection locked="0"/>
    </xf>
    <xf numFmtId="164" fontId="2" fillId="4" borderId="9" xfId="3" applyNumberFormat="1" applyFont="1" applyFill="1" applyBorder="1" applyAlignment="1" applyProtection="1">
      <alignment horizontal="right" vertical="center" wrapText="1"/>
    </xf>
    <xf numFmtId="0" fontId="0" fillId="3" borderId="0" xfId="0" applyFill="1" applyAlignment="1">
      <alignment horizontal="left"/>
    </xf>
    <xf numFmtId="0" fontId="0" fillId="0" borderId="0" xfId="0" applyAlignment="1">
      <alignment horizontal="left"/>
    </xf>
    <xf numFmtId="164" fontId="2" fillId="4" borderId="8" xfId="3" applyNumberFormat="1" applyFont="1" applyFill="1" applyBorder="1" applyAlignment="1" applyProtection="1">
      <alignment horizontal="right" vertical="center" wrapText="1"/>
    </xf>
    <xf numFmtId="164" fontId="2" fillId="4" borderId="5" xfId="3" applyNumberFormat="1" applyFont="1" applyFill="1" applyBorder="1" applyAlignment="1" applyProtection="1">
      <alignment horizontal="right" vertical="center" wrapText="1"/>
    </xf>
    <xf numFmtId="164" fontId="2" fillId="4" borderId="7" xfId="3" applyNumberFormat="1" applyFont="1" applyFill="1" applyBorder="1" applyAlignment="1" applyProtection="1">
      <alignment horizontal="right" vertical="center" wrapText="1"/>
    </xf>
    <xf numFmtId="0" fontId="24" fillId="0" borderId="3" xfId="0" applyFont="1" applyBorder="1" applyAlignment="1">
      <alignment vertical="center"/>
    </xf>
    <xf numFmtId="0" fontId="24" fillId="0" borderId="0" xfId="0" applyFont="1" applyAlignment="1">
      <alignment vertical="center"/>
    </xf>
    <xf numFmtId="0" fontId="24" fillId="0" borderId="0" xfId="0" applyFont="1" applyAlignment="1">
      <alignment horizontal="center" vertical="center"/>
    </xf>
    <xf numFmtId="9" fontId="24" fillId="0" borderId="0" xfId="0" applyNumberFormat="1" applyFont="1" applyAlignment="1">
      <alignment vertical="center"/>
    </xf>
    <xf numFmtId="0" fontId="23" fillId="0" borderId="1" xfId="0" applyFont="1" applyBorder="1" applyAlignment="1">
      <alignment vertical="center"/>
    </xf>
    <xf numFmtId="0" fontId="24" fillId="0" borderId="2" xfId="0" applyFont="1" applyBorder="1" applyAlignment="1">
      <alignment vertical="center"/>
    </xf>
    <xf numFmtId="0" fontId="25" fillId="0" borderId="2" xfId="0" applyFont="1" applyBorder="1" applyAlignment="1">
      <alignment horizontal="center" vertical="center"/>
    </xf>
    <xf numFmtId="0" fontId="2" fillId="0" borderId="2" xfId="0" applyFont="1" applyBorder="1"/>
    <xf numFmtId="0" fontId="2" fillId="0" borderId="6" xfId="0" applyFont="1" applyBorder="1"/>
    <xf numFmtId="0" fontId="2" fillId="0" borderId="0" xfId="0" applyFont="1"/>
    <xf numFmtId="0" fontId="2" fillId="0" borderId="8" xfId="0" applyFont="1" applyBorder="1"/>
    <xf numFmtId="0" fontId="2" fillId="0" borderId="3" xfId="0" applyFont="1" applyBorder="1"/>
    <xf numFmtId="0" fontId="2" fillId="0" borderId="4" xfId="0" applyFont="1" applyBorder="1"/>
    <xf numFmtId="0" fontId="2" fillId="0" borderId="5" xfId="0" applyFont="1" applyBorder="1"/>
    <xf numFmtId="0" fontId="2" fillId="0" borderId="7" xfId="0" applyFont="1" applyBorder="1"/>
    <xf numFmtId="0" fontId="13" fillId="0" borderId="0" xfId="0" applyFont="1"/>
    <xf numFmtId="0" fontId="24" fillId="0" borderId="10" xfId="0" applyFont="1" applyBorder="1" applyAlignment="1">
      <alignment vertical="center"/>
    </xf>
    <xf numFmtId="0" fontId="24" fillId="0" borderId="20" xfId="0" applyFont="1" applyBorder="1" applyAlignment="1">
      <alignment vertical="center"/>
    </xf>
    <xf numFmtId="0" fontId="24" fillId="0" borderId="9" xfId="0" applyFont="1" applyBorder="1" applyAlignment="1">
      <alignment horizontal="center" vertical="center"/>
    </xf>
    <xf numFmtId="0" fontId="24" fillId="0" borderId="21" xfId="0" applyFont="1" applyBorder="1" applyAlignment="1">
      <alignment vertical="center"/>
    </xf>
    <xf numFmtId="0" fontId="2" fillId="0" borderId="1" xfId="0" applyFont="1" applyBorder="1"/>
    <xf numFmtId="0" fontId="9" fillId="0" borderId="3" xfId="0" applyFont="1" applyBorder="1"/>
    <xf numFmtId="0" fontId="2" fillId="0" borderId="3" xfId="0" applyFont="1" applyBorder="1" applyAlignment="1">
      <alignment vertical="center"/>
    </xf>
    <xf numFmtId="0" fontId="2" fillId="0" borderId="0" xfId="0" applyFont="1" applyAlignment="1">
      <alignment horizontal="right" vertical="center"/>
    </xf>
    <xf numFmtId="0" fontId="6" fillId="2" borderId="0" xfId="0" applyFont="1" applyFill="1" applyAlignment="1">
      <alignment horizontal="left" vertical="center"/>
    </xf>
    <xf numFmtId="0" fontId="0" fillId="4" borderId="0" xfId="0" applyFill="1"/>
    <xf numFmtId="0" fontId="2" fillId="2" borderId="1"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2" fillId="4" borderId="3" xfId="0" applyFont="1" applyFill="1" applyBorder="1" applyAlignment="1" applyProtection="1">
      <alignment horizontal="left" vertical="center"/>
      <protection locked="0"/>
    </xf>
    <xf numFmtId="0" fontId="9" fillId="4" borderId="3" xfId="0" applyFont="1" applyFill="1" applyBorder="1" applyAlignment="1" applyProtection="1">
      <alignment horizontal="left" vertical="center"/>
      <protection locked="0"/>
    </xf>
    <xf numFmtId="0" fontId="10" fillId="3" borderId="19" xfId="0" applyFont="1" applyFill="1" applyBorder="1" applyAlignment="1">
      <alignment horizontal="right"/>
    </xf>
    <xf numFmtId="0" fontId="2" fillId="4" borderId="0" xfId="0" applyFont="1" applyFill="1" applyAlignment="1">
      <alignment vertical="center"/>
    </xf>
    <xf numFmtId="0" fontId="9" fillId="4" borderId="4" xfId="0" applyFont="1" applyFill="1" applyBorder="1" applyAlignment="1" applyProtection="1">
      <alignment horizontal="left" vertical="center"/>
      <protection locked="0"/>
    </xf>
    <xf numFmtId="0" fontId="2" fillId="4" borderId="5" xfId="0" applyFont="1" applyFill="1" applyBorder="1"/>
    <xf numFmtId="0" fontId="0" fillId="4" borderId="5" xfId="0" applyFill="1" applyBorder="1"/>
    <xf numFmtId="0" fontId="9" fillId="3" borderId="0" xfId="0" applyFont="1" applyFill="1" applyAlignment="1" applyProtection="1">
      <alignment horizontal="left" vertical="center"/>
      <protection locked="0"/>
    </xf>
    <xf numFmtId="0" fontId="9" fillId="3" borderId="0" xfId="0" applyFont="1" applyFill="1"/>
    <xf numFmtId="0" fontId="7" fillId="3" borderId="0" xfId="0" applyFont="1" applyFill="1"/>
    <xf numFmtId="0" fontId="9" fillId="3" borderId="0" xfId="0" applyFont="1" applyFill="1" applyAlignment="1">
      <alignment vertical="center" wrapText="1"/>
    </xf>
    <xf numFmtId="0" fontId="9" fillId="0" borderId="0" xfId="0" applyFont="1"/>
    <xf numFmtId="0" fontId="13" fillId="0" borderId="3" xfId="0" applyFont="1" applyBorder="1"/>
    <xf numFmtId="0" fontId="13" fillId="0" borderId="0" xfId="0" applyFont="1" applyAlignment="1">
      <alignment vertical="center"/>
    </xf>
    <xf numFmtId="167" fontId="10" fillId="0" borderId="13" xfId="3" applyNumberFormat="1" applyFont="1" applyBorder="1" applyAlignment="1" applyProtection="1">
      <alignment horizontal="right" vertical="center"/>
      <protection locked="0"/>
    </xf>
    <xf numFmtId="167" fontId="2" fillId="2" borderId="13" xfId="3" applyNumberFormat="1" applyFont="1" applyFill="1" applyBorder="1" applyAlignment="1" applyProtection="1">
      <alignment horizontal="right" vertical="center"/>
    </xf>
    <xf numFmtId="164" fontId="9" fillId="2" borderId="15" xfId="3" applyNumberFormat="1" applyFont="1" applyFill="1" applyBorder="1" applyAlignment="1" applyProtection="1">
      <alignment horizontal="right" vertical="center"/>
    </xf>
    <xf numFmtId="14" fontId="9" fillId="2" borderId="13" xfId="3" applyNumberFormat="1" applyFont="1" applyFill="1" applyBorder="1" applyAlignment="1" applyProtection="1">
      <alignment horizontal="right" vertical="center"/>
    </xf>
    <xf numFmtId="14" fontId="9" fillId="2" borderId="8" xfId="3" applyNumberFormat="1" applyFont="1" applyFill="1" applyBorder="1" applyAlignment="1" applyProtection="1">
      <alignment horizontal="right" vertical="center"/>
    </xf>
    <xf numFmtId="165" fontId="10" fillId="0" borderId="13" xfId="3" applyNumberFormat="1" applyFont="1" applyBorder="1" applyAlignment="1" applyProtection="1">
      <alignment horizontal="right" vertical="center"/>
    </xf>
    <xf numFmtId="164" fontId="9" fillId="2" borderId="13" xfId="3" applyNumberFormat="1" applyFont="1" applyFill="1" applyBorder="1" applyAlignment="1" applyProtection="1">
      <alignment horizontal="right" wrapText="1"/>
    </xf>
    <xf numFmtId="164" fontId="9" fillId="2" borderId="8" xfId="3" applyNumberFormat="1" applyFont="1" applyFill="1" applyBorder="1" applyAlignment="1" applyProtection="1">
      <alignment horizontal="right" wrapText="1"/>
    </xf>
    <xf numFmtId="164" fontId="9" fillId="2" borderId="12" xfId="3" applyNumberFormat="1" applyFont="1" applyFill="1" applyBorder="1" applyAlignment="1" applyProtection="1">
      <alignment horizontal="right" wrapText="1"/>
    </xf>
    <xf numFmtId="165" fontId="9" fillId="2" borderId="13" xfId="3" applyNumberFormat="1" applyFont="1" applyFill="1" applyBorder="1" applyAlignment="1" applyProtection="1">
      <alignment horizontal="right" wrapText="1"/>
    </xf>
    <xf numFmtId="165" fontId="9" fillId="2" borderId="8" xfId="3" applyNumberFormat="1" applyFont="1" applyFill="1" applyBorder="1" applyAlignment="1" applyProtection="1">
      <alignment horizontal="right" wrapText="1"/>
    </xf>
    <xf numFmtId="165" fontId="9" fillId="2" borderId="1" xfId="3" applyNumberFormat="1" applyFont="1" applyFill="1" applyBorder="1" applyAlignment="1" applyProtection="1">
      <alignment horizontal="right" vertical="center"/>
    </xf>
    <xf numFmtId="0" fontId="9" fillId="2" borderId="0" xfId="0" applyFont="1" applyFill="1" applyAlignment="1">
      <alignment horizontal="center" vertical="center" wrapText="1"/>
    </xf>
    <xf numFmtId="0" fontId="9" fillId="4" borderId="0" xfId="0" applyFont="1" applyFill="1" applyAlignment="1">
      <alignment vertical="center" wrapText="1"/>
    </xf>
    <xf numFmtId="0" fontId="9" fillId="6" borderId="0" xfId="0" applyFont="1" applyFill="1" applyAlignment="1">
      <alignment vertical="center"/>
    </xf>
    <xf numFmtId="0" fontId="7" fillId="4" borderId="0" xfId="0" applyFont="1" applyFill="1" applyAlignment="1">
      <alignment vertical="center"/>
    </xf>
    <xf numFmtId="14" fontId="6" fillId="4" borderId="0" xfId="0" applyNumberFormat="1" applyFont="1" applyFill="1" applyAlignment="1">
      <alignment vertical="center"/>
    </xf>
    <xf numFmtId="14" fontId="7" fillId="4" borderId="0" xfId="0" applyNumberFormat="1" applyFont="1" applyFill="1" applyAlignment="1">
      <alignment vertical="center"/>
    </xf>
    <xf numFmtId="0" fontId="2" fillId="4" borderId="1" xfId="0" applyFont="1" applyFill="1" applyBorder="1" applyAlignment="1">
      <alignment vertical="center"/>
    </xf>
    <xf numFmtId="0" fontId="2" fillId="4" borderId="3" xfId="0" applyFont="1" applyFill="1" applyBorder="1" applyAlignment="1">
      <alignment vertical="center"/>
    </xf>
    <xf numFmtId="0" fontId="2" fillId="4" borderId="0" xfId="0" applyFont="1" applyFill="1" applyAlignment="1">
      <alignment horizontal="left" vertical="center" wrapText="1"/>
    </xf>
    <xf numFmtId="0" fontId="2" fillId="6" borderId="0" xfId="0" applyFont="1" applyFill="1" applyAlignment="1">
      <alignment horizontal="right" vertical="center"/>
    </xf>
    <xf numFmtId="0" fontId="2" fillId="4" borderId="4" xfId="0" applyFont="1" applyFill="1" applyBorder="1" applyAlignment="1">
      <alignment vertical="center"/>
    </xf>
    <xf numFmtId="0" fontId="2" fillId="5" borderId="4" xfId="0" applyFont="1" applyFill="1" applyBorder="1" applyAlignment="1">
      <alignment vertical="center"/>
    </xf>
    <xf numFmtId="0" fontId="2" fillId="5" borderId="5" xfId="0" applyFont="1" applyFill="1" applyBorder="1" applyAlignment="1">
      <alignment vertical="center" wrapText="1"/>
    </xf>
    <xf numFmtId="165" fontId="10" fillId="5" borderId="5" xfId="3" applyNumberFormat="1" applyFont="1" applyFill="1" applyBorder="1" applyAlignment="1" applyProtection="1">
      <alignment horizontal="center" vertical="center"/>
    </xf>
    <xf numFmtId="0" fontId="7" fillId="4" borderId="10" xfId="0" applyFont="1" applyFill="1" applyBorder="1" applyAlignment="1">
      <alignment vertical="center"/>
    </xf>
    <xf numFmtId="0" fontId="2" fillId="4" borderId="9" xfId="0" applyFont="1" applyFill="1" applyBorder="1" applyAlignment="1">
      <alignment vertical="center"/>
    </xf>
    <xf numFmtId="165" fontId="10" fillId="4" borderId="9" xfId="3" applyNumberFormat="1" applyFont="1" applyFill="1" applyBorder="1" applyAlignment="1" applyProtection="1">
      <alignment horizontal="center" vertical="center"/>
    </xf>
    <xf numFmtId="0" fontId="9" fillId="4" borderId="15" xfId="0" applyFont="1" applyFill="1" applyBorder="1" applyAlignment="1">
      <alignment horizontal="center" vertical="center" wrapText="1"/>
    </xf>
    <xf numFmtId="0" fontId="9" fillId="4" borderId="1" xfId="0" applyFont="1" applyFill="1" applyBorder="1" applyAlignment="1">
      <alignment vertical="center"/>
    </xf>
    <xf numFmtId="0" fontId="2" fillId="4" borderId="2" xfId="0" applyFont="1" applyFill="1" applyBorder="1" applyAlignment="1">
      <alignment vertical="center" wrapText="1"/>
    </xf>
    <xf numFmtId="49" fontId="10" fillId="4" borderId="12" xfId="3" applyNumberFormat="1" applyFont="1" applyFill="1" applyBorder="1" applyAlignment="1" applyProtection="1">
      <alignment horizontal="left" vertical="center" wrapText="1"/>
    </xf>
    <xf numFmtId="0" fontId="2" fillId="4" borderId="0" xfId="0" applyFont="1" applyFill="1" applyAlignment="1">
      <alignment vertical="center" wrapText="1"/>
    </xf>
    <xf numFmtId="0" fontId="11" fillId="6" borderId="0" xfId="0" applyFont="1" applyFill="1" applyAlignment="1">
      <alignment vertical="center"/>
    </xf>
    <xf numFmtId="0" fontId="2" fillId="4" borderId="5" xfId="0" applyFont="1" applyFill="1" applyBorder="1" applyAlignment="1">
      <alignment vertical="center" wrapText="1"/>
    </xf>
    <xf numFmtId="0" fontId="2" fillId="6" borderId="0" xfId="0" quotePrefix="1" applyFont="1" applyFill="1" applyAlignment="1">
      <alignment vertical="center" wrapText="1"/>
    </xf>
    <xf numFmtId="0" fontId="2" fillId="3" borderId="0" xfId="0" quotePrefix="1" applyFont="1" applyFill="1" applyAlignment="1">
      <alignment vertical="center"/>
    </xf>
    <xf numFmtId="0" fontId="2" fillId="4" borderId="5" xfId="0" applyFont="1" applyFill="1" applyBorder="1" applyAlignment="1">
      <alignment vertical="center"/>
    </xf>
    <xf numFmtId="0" fontId="2" fillId="0" borderId="5" xfId="0" applyFont="1" applyBorder="1" applyAlignment="1">
      <alignment horizontal="center" vertical="center"/>
    </xf>
    <xf numFmtId="0" fontId="2" fillId="4" borderId="2" xfId="0" applyFont="1" applyFill="1" applyBorder="1" applyAlignment="1">
      <alignment vertical="center"/>
    </xf>
    <xf numFmtId="0" fontId="2" fillId="4" borderId="2" xfId="0" applyFont="1" applyFill="1" applyBorder="1" applyAlignment="1">
      <alignment horizontal="center" vertical="center"/>
    </xf>
    <xf numFmtId="0" fontId="2" fillId="6" borderId="0" xfId="0" applyFont="1" applyFill="1" applyAlignment="1">
      <alignment horizontal="left" vertical="center"/>
    </xf>
    <xf numFmtId="0" fontId="2" fillId="3" borderId="0" xfId="0" applyFont="1" applyFill="1" applyAlignment="1">
      <alignment horizontal="center" vertical="center"/>
    </xf>
    <xf numFmtId="0" fontId="2" fillId="2" borderId="0" xfId="0" applyFont="1" applyFill="1" applyAlignment="1">
      <alignment vertical="center"/>
    </xf>
    <xf numFmtId="49" fontId="2" fillId="2" borderId="0" xfId="0" applyNumberFormat="1" applyFont="1" applyFill="1" applyAlignment="1">
      <alignment vertical="center"/>
    </xf>
    <xf numFmtId="0" fontId="9" fillId="2" borderId="0" xfId="0" applyFont="1" applyFill="1" applyAlignment="1">
      <alignment vertical="center"/>
    </xf>
    <xf numFmtId="0" fontId="2" fillId="2" borderId="1" xfId="0" applyFont="1" applyFill="1" applyBorder="1" applyAlignment="1">
      <alignment vertical="center"/>
    </xf>
    <xf numFmtId="49" fontId="2" fillId="2" borderId="2" xfId="0" applyNumberFormat="1" applyFont="1" applyFill="1" applyBorder="1" applyAlignment="1">
      <alignment vertical="center"/>
    </xf>
    <xf numFmtId="0" fontId="2" fillId="2" borderId="2" xfId="0" applyFont="1" applyFill="1" applyBorder="1" applyAlignment="1">
      <alignment vertical="center"/>
    </xf>
    <xf numFmtId="0" fontId="2" fillId="2" borderId="4" xfId="0" applyFont="1" applyFill="1" applyBorder="1" applyAlignment="1">
      <alignment vertical="center"/>
    </xf>
    <xf numFmtId="49" fontId="2" fillId="2" borderId="5" xfId="0" applyNumberFormat="1" applyFont="1" applyFill="1" applyBorder="1" applyAlignment="1">
      <alignment vertical="center"/>
    </xf>
    <xf numFmtId="0" fontId="2" fillId="2" borderId="5" xfId="0" applyFont="1" applyFill="1" applyBorder="1" applyAlignment="1">
      <alignment vertical="center"/>
    </xf>
    <xf numFmtId="0" fontId="1" fillId="2" borderId="1" xfId="0" applyFont="1" applyFill="1" applyBorder="1" applyAlignment="1">
      <alignment vertical="center"/>
    </xf>
    <xf numFmtId="49" fontId="9" fillId="2" borderId="2" xfId="0" applyNumberFormat="1" applyFont="1" applyFill="1" applyBorder="1" applyAlignment="1">
      <alignment vertical="center"/>
    </xf>
    <xf numFmtId="0" fontId="9" fillId="2" borderId="2" xfId="0" applyFont="1" applyFill="1" applyBorder="1" applyAlignment="1">
      <alignment vertical="center"/>
    </xf>
    <xf numFmtId="0" fontId="1" fillId="2" borderId="12" xfId="0" quotePrefix="1" applyFont="1" applyFill="1" applyBorder="1" applyAlignment="1">
      <alignment horizontal="right" vertical="center"/>
    </xf>
    <xf numFmtId="0" fontId="16" fillId="3" borderId="0" xfId="0" applyFont="1" applyFill="1" applyAlignment="1">
      <alignment vertical="center"/>
    </xf>
    <xf numFmtId="0" fontId="1" fillId="3" borderId="0" xfId="0" applyFont="1" applyFill="1" applyAlignment="1">
      <alignment vertical="center"/>
    </xf>
    <xf numFmtId="0" fontId="1" fillId="0" borderId="0" xfId="0" applyFont="1" applyAlignment="1">
      <alignment vertical="center"/>
    </xf>
    <xf numFmtId="0" fontId="2" fillId="2" borderId="3" xfId="0" applyFont="1" applyFill="1" applyBorder="1" applyAlignment="1">
      <alignment vertical="center"/>
    </xf>
    <xf numFmtId="49" fontId="11" fillId="2" borderId="0" xfId="0" applyNumberFormat="1" applyFont="1" applyFill="1" applyAlignment="1">
      <alignment vertical="center"/>
    </xf>
    <xf numFmtId="166" fontId="2" fillId="2" borderId="13" xfId="0" applyNumberFormat="1" applyFont="1" applyFill="1" applyBorder="1" applyAlignment="1">
      <alignment horizontal="right" vertical="center"/>
    </xf>
    <xf numFmtId="0" fontId="14" fillId="3" borderId="0" xfId="0" quotePrefix="1" applyFont="1" applyFill="1" applyAlignment="1">
      <alignment vertical="center"/>
    </xf>
    <xf numFmtId="0" fontId="14" fillId="3" borderId="0" xfId="0" applyFont="1" applyFill="1" applyAlignment="1">
      <alignment vertical="center"/>
    </xf>
    <xf numFmtId="0" fontId="11" fillId="3" borderId="0" xfId="0" quotePrefix="1" applyFont="1" applyFill="1" applyAlignment="1">
      <alignment vertical="center"/>
    </xf>
    <xf numFmtId="0" fontId="1" fillId="2" borderId="3" xfId="0" applyFont="1" applyFill="1" applyBorder="1" applyAlignment="1">
      <alignment vertical="center"/>
    </xf>
    <xf numFmtId="0" fontId="2" fillId="9" borderId="0" xfId="0" applyFont="1" applyFill="1" applyAlignment="1">
      <alignment vertical="center"/>
    </xf>
    <xf numFmtId="49" fontId="12" fillId="2" borderId="0" xfId="0" applyNumberFormat="1" applyFont="1" applyFill="1" applyAlignment="1">
      <alignment vertical="center"/>
    </xf>
    <xf numFmtId="3" fontId="2" fillId="2" borderId="13" xfId="0" applyNumberFormat="1" applyFont="1" applyFill="1" applyBorder="1" applyAlignment="1">
      <alignment horizontal="right" vertical="center"/>
    </xf>
    <xf numFmtId="0" fontId="2" fillId="2" borderId="13" xfId="0" applyFont="1" applyFill="1" applyBorder="1" applyAlignment="1">
      <alignment horizontal="right" vertical="center"/>
    </xf>
    <xf numFmtId="3" fontId="2" fillId="2" borderId="14" xfId="0" applyNumberFormat="1" applyFont="1" applyFill="1" applyBorder="1" applyAlignment="1">
      <alignment horizontal="right" vertical="center"/>
    </xf>
    <xf numFmtId="0" fontId="2" fillId="2" borderId="10" xfId="0" applyFont="1" applyFill="1" applyBorder="1" applyAlignment="1">
      <alignment vertical="center"/>
    </xf>
    <xf numFmtId="49" fontId="2" fillId="2" borderId="9" xfId="0" applyNumberFormat="1" applyFont="1" applyFill="1" applyBorder="1" applyAlignment="1">
      <alignment vertical="center"/>
    </xf>
    <xf numFmtId="49" fontId="2" fillId="3" borderId="0" xfId="0" applyNumberFormat="1" applyFont="1" applyFill="1" applyAlignment="1">
      <alignment vertical="center"/>
    </xf>
    <xf numFmtId="49" fontId="9" fillId="9" borderId="0" xfId="0" applyNumberFormat="1" applyFont="1" applyFill="1" applyAlignment="1">
      <alignment vertical="center"/>
    </xf>
    <xf numFmtId="49" fontId="9" fillId="4" borderId="2" xfId="0" applyNumberFormat="1" applyFont="1" applyFill="1" applyBorder="1" applyAlignment="1">
      <alignment vertical="center"/>
    </xf>
    <xf numFmtId="49" fontId="9" fillId="4" borderId="0" xfId="0" applyNumberFormat="1" applyFont="1" applyFill="1" applyAlignment="1">
      <alignment vertical="center"/>
    </xf>
    <xf numFmtId="0" fontId="23" fillId="4" borderId="2" xfId="0" applyFont="1" applyFill="1" applyBorder="1" applyAlignment="1">
      <alignment vertical="center"/>
    </xf>
    <xf numFmtId="0" fontId="2" fillId="4" borderId="12" xfId="0" applyFont="1" applyFill="1" applyBorder="1" applyAlignment="1">
      <alignment vertical="center"/>
    </xf>
    <xf numFmtId="0" fontId="23" fillId="4" borderId="5" xfId="0" applyFont="1" applyFill="1" applyBorder="1" applyAlignment="1">
      <alignment vertical="center"/>
    </xf>
    <xf numFmtId="0" fontId="2" fillId="4" borderId="14" xfId="0" applyFont="1" applyFill="1" applyBorder="1" applyAlignment="1">
      <alignment horizontal="right" vertical="center"/>
    </xf>
    <xf numFmtId="0" fontId="24" fillId="4" borderId="0" xfId="0" applyFont="1" applyFill="1" applyAlignment="1">
      <alignment vertical="center"/>
    </xf>
    <xf numFmtId="0" fontId="2" fillId="4" borderId="13" xfId="0" applyFont="1" applyFill="1" applyBorder="1" applyAlignment="1">
      <alignment horizontal="right" vertical="center"/>
    </xf>
    <xf numFmtId="0" fontId="24" fillId="0" borderId="5" xfId="0" applyFont="1" applyBorder="1" applyAlignment="1">
      <alignment vertical="center"/>
    </xf>
    <xf numFmtId="0" fontId="24" fillId="3" borderId="0" xfId="0" applyFont="1" applyFill="1" applyAlignment="1">
      <alignment vertical="center"/>
    </xf>
    <xf numFmtId="164" fontId="6" fillId="2" borderId="0" xfId="3" applyNumberFormat="1" applyFont="1" applyFill="1" applyProtection="1"/>
    <xf numFmtId="0" fontId="2" fillId="2" borderId="0" xfId="0" applyFont="1" applyFill="1" applyAlignment="1">
      <alignment horizontal="left" vertical="center"/>
    </xf>
    <xf numFmtId="0" fontId="2" fillId="2" borderId="2" xfId="0" applyFont="1" applyFill="1" applyBorder="1" applyAlignment="1">
      <alignment horizontal="left" vertical="center"/>
    </xf>
    <xf numFmtId="14" fontId="10" fillId="0" borderId="13" xfId="3" applyNumberFormat="1" applyFont="1" applyBorder="1" applyAlignment="1" applyProtection="1">
      <alignment horizontal="right" vertical="center"/>
    </xf>
    <xf numFmtId="14" fontId="10" fillId="0" borderId="8" xfId="3" applyNumberFormat="1" applyFont="1" applyBorder="1" applyAlignment="1" applyProtection="1">
      <alignment horizontal="right" vertical="center"/>
    </xf>
    <xf numFmtId="3" fontId="2" fillId="3" borderId="0" xfId="0" applyNumberFormat="1" applyFont="1" applyFill="1" applyAlignment="1">
      <alignment vertical="center"/>
    </xf>
    <xf numFmtId="165" fontId="10" fillId="0" borderId="8" xfId="3" applyNumberFormat="1" applyFont="1" applyBorder="1" applyAlignment="1" applyProtection="1">
      <alignment horizontal="right" vertical="center"/>
    </xf>
    <xf numFmtId="0" fontId="2" fillId="4" borderId="0" xfId="0" applyFont="1" applyFill="1" applyAlignment="1">
      <alignment horizontal="left" vertical="center"/>
    </xf>
    <xf numFmtId="0" fontId="2" fillId="5" borderId="10" xfId="0" applyFont="1" applyFill="1" applyBorder="1" applyAlignment="1">
      <alignment vertical="center"/>
    </xf>
    <xf numFmtId="0" fontId="2" fillId="5" borderId="9" xfId="0" applyFont="1" applyFill="1" applyBorder="1" applyAlignment="1">
      <alignment horizontal="left" vertical="center"/>
    </xf>
    <xf numFmtId="0" fontId="9" fillId="2" borderId="3" xfId="0" applyFont="1" applyFill="1" applyBorder="1" applyAlignment="1">
      <alignment vertical="center"/>
    </xf>
    <xf numFmtId="0" fontId="9" fillId="3" borderId="0" xfId="0" applyFont="1" applyFill="1" applyAlignment="1">
      <alignment vertical="center"/>
    </xf>
    <xf numFmtId="0" fontId="9" fillId="2" borderId="2" xfId="0" applyFont="1" applyFill="1" applyBorder="1" applyAlignment="1">
      <alignment horizontal="left" vertical="center"/>
    </xf>
    <xf numFmtId="0" fontId="9" fillId="2" borderId="4" xfId="0" applyFont="1" applyFill="1" applyBorder="1" applyAlignment="1">
      <alignment vertical="center"/>
    </xf>
    <xf numFmtId="0" fontId="9" fillId="2" borderId="5" xfId="0" applyFont="1" applyFill="1" applyBorder="1" applyAlignment="1">
      <alignment horizontal="left" vertical="center"/>
    </xf>
    <xf numFmtId="164" fontId="2" fillId="2" borderId="14" xfId="3" applyNumberFormat="1" applyFont="1" applyFill="1" applyBorder="1" applyAlignment="1" applyProtection="1">
      <alignment vertical="center"/>
    </xf>
    <xf numFmtId="0" fontId="2" fillId="2" borderId="14" xfId="0" applyFont="1" applyFill="1" applyBorder="1" applyAlignment="1">
      <alignment vertical="center"/>
    </xf>
    <xf numFmtId="0" fontId="2" fillId="2" borderId="7" xfId="0" applyFont="1" applyFill="1" applyBorder="1" applyAlignment="1">
      <alignment vertical="center"/>
    </xf>
    <xf numFmtId="0" fontId="9" fillId="2" borderId="8" xfId="0" applyFont="1" applyFill="1" applyBorder="1" applyAlignment="1">
      <alignment vertical="center" wrapText="1"/>
    </xf>
    <xf numFmtId="0" fontId="19" fillId="3" borderId="0" xfId="0" applyFont="1" applyFill="1" applyAlignment="1">
      <alignment horizontal="left" vertical="center"/>
    </xf>
    <xf numFmtId="0" fontId="14" fillId="3" borderId="0" xfId="0" applyFont="1" applyFill="1" applyAlignment="1">
      <alignment horizontal="right" vertical="center"/>
    </xf>
    <xf numFmtId="0" fontId="2" fillId="2" borderId="8" xfId="0" applyFont="1" applyFill="1" applyBorder="1" applyAlignment="1">
      <alignment vertical="center" wrapText="1"/>
    </xf>
    <xf numFmtId="0" fontId="2" fillId="2" borderId="5" xfId="0" applyFont="1" applyFill="1" applyBorder="1" applyAlignment="1">
      <alignment horizontal="left" vertical="center"/>
    </xf>
    <xf numFmtId="0" fontId="2" fillId="2" borderId="7" xfId="0" applyFont="1" applyFill="1" applyBorder="1" applyAlignment="1">
      <alignment vertical="center" wrapText="1"/>
    </xf>
    <xf numFmtId="49" fontId="10" fillId="0" borderId="14" xfId="3" applyNumberFormat="1" applyFont="1" applyBorder="1" applyAlignment="1" applyProtection="1">
      <alignment horizontal="right" vertical="center"/>
    </xf>
    <xf numFmtId="0" fontId="2" fillId="3" borderId="3" xfId="0" applyFont="1" applyFill="1" applyBorder="1" applyAlignment="1">
      <alignment vertical="center"/>
    </xf>
    <xf numFmtId="0" fontId="27" fillId="3" borderId="0" xfId="0" applyFont="1" applyFill="1" applyAlignment="1">
      <alignment vertical="center"/>
    </xf>
    <xf numFmtId="164" fontId="23" fillId="11" borderId="12" xfId="3" applyNumberFormat="1" applyFont="1" applyFill="1" applyBorder="1" applyAlignment="1" applyProtection="1">
      <alignment horizontal="right" vertical="center" wrapText="1"/>
    </xf>
    <xf numFmtId="14" fontId="23" fillId="11" borderId="13" xfId="3" applyNumberFormat="1" applyFont="1" applyFill="1" applyBorder="1" applyAlignment="1" applyProtection="1">
      <alignment horizontal="right" vertical="center" wrapText="1"/>
    </xf>
    <xf numFmtId="165" fontId="24" fillId="11" borderId="13" xfId="3" applyNumberFormat="1" applyFont="1" applyFill="1" applyBorder="1" applyAlignment="1" applyProtection="1">
      <alignment horizontal="right" vertical="center"/>
    </xf>
    <xf numFmtId="164" fontId="23" fillId="11" borderId="15" xfId="3" applyNumberFormat="1" applyFont="1" applyFill="1" applyBorder="1" applyAlignment="1" applyProtection="1">
      <alignment horizontal="right" vertical="center" wrapText="1"/>
    </xf>
    <xf numFmtId="164" fontId="23" fillId="11" borderId="13" xfId="3" applyNumberFormat="1" applyFont="1" applyFill="1" applyBorder="1" applyAlignment="1" applyProtection="1">
      <alignment horizontal="right" vertical="center" wrapText="1"/>
    </xf>
    <xf numFmtId="164" fontId="23" fillId="11" borderId="13" xfId="3" applyNumberFormat="1" applyFont="1" applyFill="1" applyBorder="1" applyAlignment="1" applyProtection="1">
      <alignment horizontal="right" vertical="center"/>
    </xf>
    <xf numFmtId="164" fontId="24" fillId="11" borderId="13" xfId="3" applyNumberFormat="1" applyFont="1" applyFill="1" applyBorder="1" applyAlignment="1" applyProtection="1">
      <alignment horizontal="right" vertical="center"/>
    </xf>
    <xf numFmtId="165" fontId="24" fillId="11" borderId="15" xfId="3" applyNumberFormat="1" applyFont="1" applyFill="1" applyBorder="1" applyAlignment="1" applyProtection="1">
      <alignment horizontal="right" vertical="center"/>
    </xf>
    <xf numFmtId="165" fontId="23" fillId="11" borderId="13" xfId="3" applyNumberFormat="1" applyFont="1" applyFill="1" applyBorder="1" applyAlignment="1" applyProtection="1">
      <alignment horizontal="right" vertical="center"/>
    </xf>
    <xf numFmtId="165" fontId="24" fillId="11" borderId="14" xfId="3" applyNumberFormat="1" applyFont="1" applyFill="1" applyBorder="1" applyAlignment="1" applyProtection="1">
      <alignment horizontal="right" vertical="center"/>
    </xf>
    <xf numFmtId="165" fontId="24" fillId="11" borderId="12" xfId="3" applyNumberFormat="1" applyFont="1" applyFill="1" applyBorder="1" applyAlignment="1" applyProtection="1">
      <alignment horizontal="right" vertical="center"/>
    </xf>
    <xf numFmtId="0" fontId="22" fillId="4" borderId="0" xfId="0" applyFont="1" applyFill="1"/>
    <xf numFmtId="0" fontId="22" fillId="4" borderId="0" xfId="0" applyFont="1" applyFill="1" applyAlignment="1" applyProtection="1">
      <alignment horizontal="left" vertical="center"/>
      <protection locked="0"/>
    </xf>
    <xf numFmtId="0" fontId="22" fillId="2" borderId="0" xfId="0" applyFont="1" applyFill="1" applyAlignment="1">
      <alignment horizontal="left" vertical="center"/>
    </xf>
    <xf numFmtId="0" fontId="9" fillId="4" borderId="0" xfId="0" applyFont="1" applyFill="1" applyAlignment="1" applyProtection="1">
      <alignment vertical="center"/>
      <protection locked="0"/>
    </xf>
    <xf numFmtId="0" fontId="18" fillId="0" borderId="0" xfId="0" applyFont="1"/>
    <xf numFmtId="0" fontId="2" fillId="8" borderId="0" xfId="0" applyFont="1" applyFill="1"/>
    <xf numFmtId="0" fontId="10" fillId="0" borderId="17" xfId="3" applyNumberFormat="1" applyFont="1" applyFill="1" applyBorder="1" applyAlignment="1" applyProtection="1">
      <alignment horizontal="center" vertical="center" wrapText="1"/>
      <protection locked="0"/>
    </xf>
    <xf numFmtId="165" fontId="10" fillId="5" borderId="11" xfId="3" applyNumberFormat="1" applyFont="1" applyFill="1" applyBorder="1" applyAlignment="1" applyProtection="1">
      <alignment horizontal="center" vertical="center"/>
    </xf>
    <xf numFmtId="164" fontId="9" fillId="4" borderId="12" xfId="3" applyNumberFormat="1" applyFont="1" applyFill="1" applyBorder="1" applyAlignment="1" applyProtection="1">
      <alignment horizontal="right" vertical="center" wrapText="1"/>
    </xf>
    <xf numFmtId="14" fontId="9" fillId="11" borderId="13" xfId="3" applyNumberFormat="1" applyFont="1" applyFill="1" applyBorder="1" applyAlignment="1" applyProtection="1">
      <alignment horizontal="right" vertical="center" wrapText="1"/>
    </xf>
    <xf numFmtId="164" fontId="23" fillId="4" borderId="13" xfId="3" applyNumberFormat="1" applyFont="1" applyFill="1" applyBorder="1" applyAlignment="1" applyProtection="1">
      <alignment horizontal="right" vertical="center"/>
    </xf>
    <xf numFmtId="165" fontId="23" fillId="4" borderId="13" xfId="3" applyNumberFormat="1" applyFont="1" applyFill="1" applyBorder="1" applyAlignment="1" applyProtection="1">
      <alignment horizontal="right" vertical="center"/>
    </xf>
    <xf numFmtId="165" fontId="23" fillId="4" borderId="8" xfId="3" applyNumberFormat="1" applyFont="1" applyFill="1" applyBorder="1" applyAlignment="1" applyProtection="1">
      <alignment horizontal="right" vertical="center"/>
    </xf>
    <xf numFmtId="14" fontId="23" fillId="4" borderId="13" xfId="3" applyNumberFormat="1" applyFont="1" applyFill="1" applyBorder="1" applyAlignment="1" applyProtection="1">
      <alignment horizontal="right" vertical="center"/>
    </xf>
    <xf numFmtId="14" fontId="23" fillId="4" borderId="8" xfId="3" applyNumberFormat="1" applyFont="1" applyFill="1" applyBorder="1" applyAlignment="1" applyProtection="1">
      <alignment horizontal="right" vertical="center"/>
    </xf>
    <xf numFmtId="14" fontId="6" fillId="2" borderId="0" xfId="0" applyNumberFormat="1" applyFont="1" applyFill="1" applyAlignment="1">
      <alignment vertical="center"/>
    </xf>
    <xf numFmtId="164" fontId="9" fillId="4" borderId="6" xfId="0" applyNumberFormat="1" applyFont="1" applyFill="1" applyBorder="1" applyAlignment="1">
      <alignment vertical="center"/>
    </xf>
    <xf numFmtId="14" fontId="9" fillId="4" borderId="8" xfId="0" applyNumberFormat="1" applyFont="1" applyFill="1" applyBorder="1" applyAlignment="1">
      <alignment vertical="center"/>
    </xf>
    <xf numFmtId="0" fontId="9" fillId="4" borderId="2" xfId="0" applyFont="1" applyFill="1" applyBorder="1" applyAlignment="1">
      <alignment vertical="center"/>
    </xf>
    <xf numFmtId="0" fontId="9" fillId="4" borderId="0" xfId="0" applyFont="1" applyFill="1" applyAlignment="1">
      <alignment vertical="center"/>
    </xf>
    <xf numFmtId="0" fontId="13" fillId="3" borderId="0" xfId="0" applyFont="1" applyFill="1" applyAlignment="1">
      <alignment horizontal="center" vertical="center"/>
    </xf>
    <xf numFmtId="0" fontId="9" fillId="4" borderId="0" xfId="0" applyFont="1" applyFill="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164" fontId="9" fillId="2" borderId="12" xfId="3" applyNumberFormat="1" applyFont="1" applyFill="1" applyBorder="1" applyAlignment="1" applyProtection="1">
      <alignment horizontal="right" vertical="center" wrapText="1"/>
    </xf>
    <xf numFmtId="164" fontId="9" fillId="2" borderId="13" xfId="3" applyNumberFormat="1" applyFont="1" applyFill="1" applyBorder="1" applyAlignment="1" applyProtection="1">
      <alignment horizontal="right" vertical="center" wrapText="1"/>
    </xf>
    <xf numFmtId="164" fontId="9" fillId="2" borderId="13" xfId="3" applyNumberFormat="1" applyFont="1" applyFill="1" applyBorder="1" applyAlignment="1" applyProtection="1">
      <alignment horizontal="right" wrapText="1"/>
    </xf>
    <xf numFmtId="0" fontId="9" fillId="2" borderId="0" xfId="0" applyFont="1" applyFill="1" applyAlignment="1">
      <alignment horizontal="left" vertical="center" wrapText="1"/>
    </xf>
    <xf numFmtId="0" fontId="9" fillId="2" borderId="8"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0" xfId="0" applyFont="1" applyFill="1" applyAlignment="1">
      <alignment horizontal="left" vertical="center"/>
    </xf>
    <xf numFmtId="0" fontId="2" fillId="4" borderId="0" xfId="0" applyFont="1" applyFill="1" applyAlignment="1">
      <alignment horizontal="left" vertical="center" wrapText="1"/>
    </xf>
    <xf numFmtId="0" fontId="2" fillId="4" borderId="8"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21" fillId="2" borderId="11" xfId="0" applyFont="1" applyFill="1" applyBorder="1" applyAlignment="1">
      <alignment horizontal="left" vertical="center" wrapText="1"/>
    </xf>
    <xf numFmtId="164" fontId="10" fillId="10" borderId="0" xfId="3" applyNumberFormat="1" applyFont="1" applyFill="1" applyBorder="1" applyAlignment="1" applyProtection="1">
      <alignment horizontal="center" vertical="center" wrapText="1"/>
    </xf>
    <xf numFmtId="0" fontId="24" fillId="0" borderId="0" xfId="0" applyFont="1" applyAlignment="1">
      <alignment horizontal="center" vertical="center"/>
    </xf>
  </cellXfs>
  <cellStyles count="6">
    <cellStyle name="Comma" xfId="3" builtinId="3"/>
    <cellStyle name="Comma 2" xfId="4" xr:uid="{00000000-0005-0000-0000-000001000000}"/>
    <cellStyle name="Normal" xfId="0" builtinId="0"/>
    <cellStyle name="Normal 2" xfId="2" xr:uid="{00000000-0005-0000-0000-000004000000}"/>
    <cellStyle name="Normal 3" xfId="1" xr:uid="{00000000-0005-0000-0000-000005000000}"/>
    <cellStyle name="Per cent" xfId="5" builtinId="5"/>
  </cellStyles>
  <dxfs count="59">
    <dxf>
      <font>
        <color rgb="FFF0F0F0"/>
      </font>
      <fill>
        <patternFill patternType="solid">
          <fgColor indexed="64"/>
          <bgColor rgb="FFF0F0F0"/>
        </patternFill>
      </fill>
    </dxf>
    <dxf>
      <font>
        <color rgb="FFF0F0F0"/>
      </font>
      <fill>
        <patternFill patternType="solid">
          <fgColor indexed="64"/>
          <bgColor rgb="FFF0F0F0"/>
        </patternFill>
      </fill>
    </dxf>
    <dxf>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theme="0"/>
      </font>
    </dxf>
    <dxf>
      <font>
        <color theme="0"/>
      </font>
    </dxf>
    <dxf>
      <font>
        <color theme="0"/>
      </font>
    </dxf>
    <dxf>
      <font>
        <color theme="0"/>
      </font>
    </dxf>
    <dxf>
      <font>
        <color theme="0"/>
      </font>
    </dxf>
    <dxf>
      <font>
        <color theme="0"/>
      </font>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000000"/>
      </font>
      <fill>
        <patternFill patternType="solid">
          <fgColor indexed="64"/>
          <bgColor rgb="FFFFEB8F"/>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F0F0F0"/>
      </font>
      <fill>
        <patternFill patternType="solid">
          <fgColor indexed="64"/>
          <bgColor rgb="FFF0F0F0"/>
        </patternFill>
      </fill>
    </dxf>
    <dxf>
      <font>
        <color theme="0"/>
      </font>
    </dxf>
    <dxf>
      <font>
        <color rgb="FF000000"/>
      </font>
      <fill>
        <patternFill patternType="solid">
          <fgColor indexed="64"/>
          <bgColor rgb="FFFFEB8F"/>
        </patternFill>
      </fill>
    </dxf>
    <dxf>
      <font>
        <color rgb="FFF0F0F0"/>
      </font>
      <fill>
        <patternFill patternType="solid">
          <fgColor indexed="64"/>
          <bgColor rgb="FFF0F0F0"/>
        </patternFill>
      </fill>
    </dxf>
    <dxf>
      <font>
        <color rgb="FF000000"/>
      </font>
      <fill>
        <patternFill patternType="solid">
          <fgColor indexed="64"/>
          <bgColor rgb="FFFFEB8F"/>
        </patternFill>
      </fill>
    </dxf>
    <dxf>
      <font>
        <color rgb="FFF2F2F2"/>
      </font>
      <fill>
        <patternFill patternType="solid">
          <fgColor indexed="64"/>
          <bgColor rgb="FFF2F2F2"/>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F0F0F0"/>
      </font>
      <fill>
        <patternFill patternType="solid">
          <fgColor indexed="64"/>
          <bgColor rgb="FFF0F0F0"/>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rgb="FF000000"/>
      </font>
      <fill>
        <patternFill patternType="solid">
          <fgColor indexed="64"/>
          <bgColor rgb="FFFFEB8F"/>
        </patternFill>
      </fill>
    </dxf>
    <dxf>
      <font>
        <color auto="1"/>
      </font>
      <fill>
        <patternFill>
          <bgColor theme="5"/>
        </patternFill>
      </fill>
      <border>
        <bottom style="thin">
          <color theme="2" tint="-9.9948118533890809E-2"/>
        </bottom>
      </border>
    </dxf>
    <dxf>
      <font>
        <b/>
        <i val="0"/>
        <color theme="3"/>
      </font>
      <fill>
        <patternFill>
          <bgColor theme="4" tint="0.59996337778862885"/>
        </patternFill>
      </fill>
    </dxf>
    <dxf>
      <font>
        <b/>
        <i val="0"/>
        <color theme="9"/>
      </font>
      <fill>
        <patternFill>
          <bgColor theme="9" tint="0.79998168889431442"/>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B08F5.D616CDB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B08F5.D616CDB0" TargetMode="External"/><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1.png@01DB08F5.D616CDB0" TargetMode="Externa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cid:image001.png@01DB08F5.D616CDB0" TargetMode="Externa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cid:image001.png@01DB08F5.D616CDB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635000</xdr:colOff>
      <xdr:row>0</xdr:row>
      <xdr:rowOff>63500</xdr:rowOff>
    </xdr:from>
    <xdr:to>
      <xdr:col>4</xdr:col>
      <xdr:colOff>2054225</xdr:colOff>
      <xdr:row>3</xdr:row>
      <xdr:rowOff>87630</xdr:rowOff>
    </xdr:to>
    <xdr:pic>
      <xdr:nvPicPr>
        <xdr:cNvPr id="2" name="Picture 1" descr="signature_1533608877">
          <a:extLst>
            <a:ext uri="{FF2B5EF4-FFF2-40B4-BE49-F238E27FC236}">
              <a16:creationId xmlns:a16="http://schemas.microsoft.com/office/drawing/2014/main" id="{278AB489-266A-8601-9A21-62E09E72ED52}"/>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366250" y="63500"/>
          <a:ext cx="1409700" cy="6654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698012</xdr:colOff>
      <xdr:row>2</xdr:row>
      <xdr:rowOff>203151</xdr:rowOff>
    </xdr:to>
    <xdr:pic>
      <xdr:nvPicPr>
        <xdr:cNvPr id="2" name="Picture 1" descr="signature_1533608877">
          <a:extLst>
            <a:ext uri="{FF2B5EF4-FFF2-40B4-BE49-F238E27FC236}">
              <a16:creationId xmlns:a16="http://schemas.microsoft.com/office/drawing/2014/main" id="{8A16B9F8-2DCD-6BA4-A26A-17F429666A63}"/>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515231" y="0"/>
          <a:ext cx="1409700" cy="6654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683683</xdr:colOff>
      <xdr:row>2</xdr:row>
      <xdr:rowOff>219922</xdr:rowOff>
    </xdr:to>
    <xdr:pic>
      <xdr:nvPicPr>
        <xdr:cNvPr id="2" name="Picture 1" descr="signature_1533608877">
          <a:extLst>
            <a:ext uri="{FF2B5EF4-FFF2-40B4-BE49-F238E27FC236}">
              <a16:creationId xmlns:a16="http://schemas.microsoft.com/office/drawing/2014/main" id="{DDA2FAD5-0C1B-EE2A-5760-3A669C91FB2B}"/>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763125" y="0"/>
          <a:ext cx="1409700" cy="66548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644525</xdr:colOff>
      <xdr:row>2</xdr:row>
      <xdr:rowOff>208280</xdr:rowOff>
    </xdr:to>
    <xdr:pic>
      <xdr:nvPicPr>
        <xdr:cNvPr id="2" name="Picture 1" descr="signature_1533608877">
          <a:extLst>
            <a:ext uri="{FF2B5EF4-FFF2-40B4-BE49-F238E27FC236}">
              <a16:creationId xmlns:a16="http://schemas.microsoft.com/office/drawing/2014/main" id="{46A80C0F-3B81-2C42-0F60-58EB45B13641}"/>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9842500" y="0"/>
          <a:ext cx="1409700" cy="66548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674687</xdr:colOff>
      <xdr:row>0</xdr:row>
      <xdr:rowOff>71438</xdr:rowOff>
    </xdr:from>
    <xdr:to>
      <xdr:col>15</xdr:col>
      <xdr:colOff>589490</xdr:colOff>
      <xdr:row>3</xdr:row>
      <xdr:rowOff>61172</xdr:rowOff>
    </xdr:to>
    <xdr:pic>
      <xdr:nvPicPr>
        <xdr:cNvPr id="2" name="Picture 1" descr="signature_1533608877">
          <a:extLst>
            <a:ext uri="{FF2B5EF4-FFF2-40B4-BE49-F238E27FC236}">
              <a16:creationId xmlns:a16="http://schemas.microsoft.com/office/drawing/2014/main" id="{872A77E2-2655-4556-9529-39A14AFFED5F}"/>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2176125" y="71438"/>
          <a:ext cx="1438803" cy="68029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Medr colour range">
      <a:dk1>
        <a:srgbClr val="000000"/>
      </a:dk1>
      <a:lt1>
        <a:srgbClr val="FFFFFF"/>
      </a:lt1>
      <a:dk2>
        <a:srgbClr val="005C4F"/>
      </a:dk2>
      <a:lt2>
        <a:srgbClr val="F0F0F0"/>
      </a:lt2>
      <a:accent1>
        <a:srgbClr val="4D8D84"/>
      </a:accent1>
      <a:accent2>
        <a:srgbClr val="FFEB8F"/>
      </a:accent2>
      <a:accent3>
        <a:srgbClr val="A26FF6"/>
      </a:accent3>
      <a:accent4>
        <a:srgbClr val="12436D"/>
      </a:accent4>
      <a:accent5>
        <a:srgbClr val="F25708"/>
      </a:accent5>
      <a:accent6>
        <a:srgbClr val="800B43"/>
      </a:accent6>
      <a:hlink>
        <a:srgbClr val="005C4F"/>
      </a:hlink>
      <a:folHlink>
        <a:srgbClr val="A26FF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D9CCD-4151-4553-B6E1-36AB693FDA17}">
  <dimension ref="A1:AT526"/>
  <sheetViews>
    <sheetView tabSelected="1" workbookViewId="0">
      <selection activeCell="B11" sqref="B11:D11"/>
    </sheetView>
  </sheetViews>
  <sheetFormatPr defaultColWidth="9.1796875" defaultRowHeight="12.5" x14ac:dyDescent="0.35"/>
  <cols>
    <col min="1" max="1" width="7.26953125" style="52" customWidth="1"/>
    <col min="2" max="2" width="82.453125" style="52" customWidth="1"/>
    <col min="3" max="3" width="25.453125" style="52" customWidth="1"/>
    <col min="4" max="4" width="11.453125" style="128" customWidth="1"/>
    <col min="5" max="5" width="33.81640625" style="48" customWidth="1"/>
    <col min="6" max="8" width="9.1796875" style="48" customWidth="1"/>
    <col min="9" max="9" width="9.1796875" style="125" hidden="1" customWidth="1"/>
    <col min="10" max="46" width="9.1796875" style="48"/>
    <col min="47" max="16384" width="9.1796875" style="52"/>
  </cols>
  <sheetData>
    <row r="1" spans="1:9" ht="18" x14ac:dyDescent="0.35">
      <c r="A1" s="1" t="s">
        <v>0</v>
      </c>
      <c r="B1" s="196"/>
      <c r="C1" s="196"/>
      <c r="D1" s="219"/>
      <c r="E1" s="220"/>
    </row>
    <row r="2" spans="1:9" ht="18" x14ac:dyDescent="0.35">
      <c r="A2" s="1" t="s">
        <v>1</v>
      </c>
      <c r="B2" s="196"/>
      <c r="C2" s="196"/>
      <c r="D2" s="219"/>
      <c r="E2" s="220"/>
      <c r="I2" s="221" t="s">
        <v>2</v>
      </c>
    </row>
    <row r="3" spans="1:9" ht="14" x14ac:dyDescent="0.35">
      <c r="A3" s="222"/>
      <c r="B3" s="196"/>
      <c r="C3" s="196"/>
      <c r="D3" s="219"/>
      <c r="E3" s="220"/>
      <c r="I3" s="221" t="s">
        <v>3</v>
      </c>
    </row>
    <row r="4" spans="1:9" ht="18" x14ac:dyDescent="0.35">
      <c r="A4" s="223">
        <f>+E8</f>
        <v>0</v>
      </c>
      <c r="B4" s="196"/>
      <c r="C4" s="196"/>
      <c r="D4" s="219"/>
      <c r="E4" s="220"/>
    </row>
    <row r="5" spans="1:9" ht="14" x14ac:dyDescent="0.35">
      <c r="A5" s="224"/>
      <c r="B5" s="196"/>
      <c r="C5" s="196"/>
      <c r="D5" s="219"/>
      <c r="E5" s="220"/>
    </row>
    <row r="6" spans="1:9" ht="14" x14ac:dyDescent="0.35">
      <c r="A6" s="222" t="s">
        <v>4</v>
      </c>
      <c r="B6" s="196"/>
      <c r="C6" s="196"/>
      <c r="D6" s="219"/>
      <c r="E6" s="220"/>
    </row>
    <row r="7" spans="1:9" ht="13" x14ac:dyDescent="0.35">
      <c r="A7" s="196"/>
      <c r="B7" s="220"/>
      <c r="C7" s="220"/>
      <c r="D7" s="219"/>
      <c r="E7" s="220"/>
    </row>
    <row r="8" spans="1:9" x14ac:dyDescent="0.35">
      <c r="A8" s="225" t="s">
        <v>5</v>
      </c>
      <c r="B8" s="363" t="s">
        <v>6</v>
      </c>
      <c r="C8" s="363"/>
      <c r="D8" s="364"/>
      <c r="E8" s="129"/>
    </row>
    <row r="9" spans="1:9" x14ac:dyDescent="0.35">
      <c r="A9" s="226" t="s">
        <v>7</v>
      </c>
      <c r="B9" s="361" t="s">
        <v>8</v>
      </c>
      <c r="C9" s="361"/>
      <c r="D9" s="362"/>
      <c r="E9" s="130"/>
    </row>
    <row r="10" spans="1:9" x14ac:dyDescent="0.35">
      <c r="A10" s="226" t="s">
        <v>9</v>
      </c>
      <c r="B10" s="361" t="s">
        <v>10</v>
      </c>
      <c r="C10" s="361"/>
      <c r="D10" s="362"/>
      <c r="E10" s="131" t="s">
        <v>11</v>
      </c>
    </row>
    <row r="11" spans="1:9" x14ac:dyDescent="0.35">
      <c r="A11" s="226" t="s">
        <v>12</v>
      </c>
      <c r="B11" s="361" t="s">
        <v>13</v>
      </c>
      <c r="C11" s="361"/>
      <c r="D11" s="362"/>
      <c r="E11" s="131" t="s">
        <v>11</v>
      </c>
    </row>
    <row r="12" spans="1:9" x14ac:dyDescent="0.35">
      <c r="A12" s="226" t="s">
        <v>14</v>
      </c>
      <c r="B12" s="361" t="s">
        <v>15</v>
      </c>
      <c r="C12" s="361"/>
      <c r="D12" s="362"/>
      <c r="E12" s="132" t="s">
        <v>11</v>
      </c>
    </row>
    <row r="13" spans="1:9" ht="27" customHeight="1" x14ac:dyDescent="0.35">
      <c r="A13" s="226" t="s">
        <v>16</v>
      </c>
      <c r="B13" s="361" t="s">
        <v>17</v>
      </c>
      <c r="C13" s="361"/>
      <c r="D13" s="362"/>
      <c r="E13" s="337" t="s">
        <v>18</v>
      </c>
    </row>
    <row r="14" spans="1:9" x14ac:dyDescent="0.35">
      <c r="A14" s="226" t="s">
        <v>19</v>
      </c>
      <c r="B14" s="361" t="s">
        <v>20</v>
      </c>
      <c r="C14" s="361"/>
      <c r="D14" s="362"/>
      <c r="E14" s="132" t="s">
        <v>21</v>
      </c>
      <c r="I14" s="228"/>
    </row>
    <row r="15" spans="1:9" x14ac:dyDescent="0.35">
      <c r="A15" s="226" t="s">
        <v>22</v>
      </c>
      <c r="B15" s="361" t="s">
        <v>23</v>
      </c>
      <c r="C15" s="361"/>
      <c r="D15" s="362"/>
      <c r="E15" s="132" t="s">
        <v>21</v>
      </c>
      <c r="I15" s="228"/>
    </row>
    <row r="16" spans="1:9" ht="12.65" customHeight="1" x14ac:dyDescent="0.35">
      <c r="A16" s="226" t="s">
        <v>24</v>
      </c>
      <c r="B16" s="361" t="s">
        <v>25</v>
      </c>
      <c r="C16" s="361"/>
      <c r="D16" s="362"/>
      <c r="E16" s="132" t="s">
        <v>11</v>
      </c>
    </row>
    <row r="17" spans="1:9" ht="12.65" customHeight="1" x14ac:dyDescent="0.35">
      <c r="A17" s="226" t="s">
        <v>26</v>
      </c>
      <c r="B17" s="361" t="s">
        <v>27</v>
      </c>
      <c r="C17" s="361"/>
      <c r="D17" s="362"/>
      <c r="E17" s="132" t="s">
        <v>11</v>
      </c>
    </row>
    <row r="18" spans="1:9" ht="38.15" customHeight="1" x14ac:dyDescent="0.35">
      <c r="A18" s="226" t="s">
        <v>28</v>
      </c>
      <c r="B18" s="361" t="s">
        <v>29</v>
      </c>
      <c r="C18" s="361"/>
      <c r="D18" s="362"/>
      <c r="E18" s="132" t="s">
        <v>11</v>
      </c>
    </row>
    <row r="19" spans="1:9" x14ac:dyDescent="0.35">
      <c r="A19" s="226" t="s">
        <v>30</v>
      </c>
      <c r="B19" s="361" t="s">
        <v>31</v>
      </c>
      <c r="C19" s="361"/>
      <c r="D19" s="362"/>
      <c r="E19" s="132" t="s">
        <v>11</v>
      </c>
    </row>
    <row r="20" spans="1:9" x14ac:dyDescent="0.35">
      <c r="A20" s="229" t="s">
        <v>32</v>
      </c>
      <c r="B20" s="359" t="s">
        <v>33</v>
      </c>
      <c r="C20" s="359"/>
      <c r="D20" s="365"/>
      <c r="E20" s="133"/>
    </row>
    <row r="21" spans="1:9" x14ac:dyDescent="0.35">
      <c r="A21" s="230"/>
      <c r="B21" s="231"/>
      <c r="C21" s="231"/>
      <c r="D21" s="232"/>
      <c r="E21" s="338"/>
    </row>
    <row r="22" spans="1:9" ht="26" x14ac:dyDescent="0.35">
      <c r="A22" s="233" t="s">
        <v>34</v>
      </c>
      <c r="B22" s="234"/>
      <c r="C22" s="234"/>
      <c r="D22" s="235"/>
      <c r="E22" s="236" t="s">
        <v>35</v>
      </c>
    </row>
    <row r="23" spans="1:9" ht="13" x14ac:dyDescent="0.35">
      <c r="A23" s="237" t="s">
        <v>4</v>
      </c>
      <c r="B23" s="238"/>
      <c r="C23" s="238"/>
      <c r="D23" s="111"/>
      <c r="E23" s="239"/>
    </row>
    <row r="24" spans="1:9" x14ac:dyDescent="0.35">
      <c r="A24" s="226" t="s">
        <v>5</v>
      </c>
      <c r="B24" s="240" t="s">
        <v>36</v>
      </c>
      <c r="C24" s="240"/>
      <c r="D24" s="110" t="str">
        <f>I24</f>
        <v>Failed</v>
      </c>
      <c r="E24" s="85"/>
      <c r="I24" s="125" t="str">
        <f>IF($E$8="",'input data - hide'!$A$35,'input data - hide'!$A$36)</f>
        <v>Failed</v>
      </c>
    </row>
    <row r="25" spans="1:9" x14ac:dyDescent="0.35">
      <c r="A25" s="226" t="s">
        <v>37</v>
      </c>
      <c r="B25" s="240" t="s">
        <v>38</v>
      </c>
      <c r="C25" s="240"/>
      <c r="D25" s="110" t="str">
        <f t="shared" ref="D25:D36" si="0">I25</f>
        <v>Failed</v>
      </c>
      <c r="E25" s="85"/>
      <c r="I25" s="125" t="str">
        <f>IF(ISBLANK(E9),'input data - hide'!$A$35, 'input data - hide'!$A$36)</f>
        <v>Failed</v>
      </c>
    </row>
    <row r="26" spans="1:9" x14ac:dyDescent="0.35">
      <c r="A26" s="226" t="s">
        <v>39</v>
      </c>
      <c r="B26" s="240" t="s">
        <v>40</v>
      </c>
      <c r="C26" s="240"/>
      <c r="D26" s="110" t="str">
        <f t="shared" ca="1" si="0"/>
        <v>Passed</v>
      </c>
      <c r="E26" s="85"/>
      <c r="I26" s="125" t="str">
        <f ca="1">IF(E9&lt;TODAY(),'input data - hide'!$A$36,'input data - hide'!$A$35)</f>
        <v>Passed</v>
      </c>
    </row>
    <row r="27" spans="1:9" x14ac:dyDescent="0.35">
      <c r="A27" s="226" t="s">
        <v>9</v>
      </c>
      <c r="B27" s="240" t="s">
        <v>41</v>
      </c>
      <c r="C27" s="240"/>
      <c r="D27" s="110" t="str">
        <f t="shared" si="0"/>
        <v>Failed</v>
      </c>
      <c r="E27" s="85"/>
      <c r="I27" s="125" t="str">
        <f>IF(E10='input data - hide'!$C$24,'input data - hide'!$A$35,'input data - hide'!$A$36)</f>
        <v>Failed</v>
      </c>
    </row>
    <row r="28" spans="1:9" x14ac:dyDescent="0.35">
      <c r="A28" s="226" t="s">
        <v>12</v>
      </c>
      <c r="B28" s="240" t="s">
        <v>42</v>
      </c>
      <c r="C28" s="240"/>
      <c r="D28" s="110" t="str">
        <f t="shared" si="0"/>
        <v>Failed</v>
      </c>
      <c r="E28" s="85"/>
      <c r="I28" s="125" t="str">
        <f>IF(OR($E$10='input data - hide'!$B$28,$E$11='input data - hide'!$A$26),'input data - hide'!$A$36,'input data - hide'!$A$35)</f>
        <v>Failed</v>
      </c>
    </row>
    <row r="29" spans="1:9" x14ac:dyDescent="0.35">
      <c r="A29" s="226" t="s">
        <v>14</v>
      </c>
      <c r="B29" s="240" t="s">
        <v>43</v>
      </c>
      <c r="C29" s="240"/>
      <c r="D29" s="110" t="str">
        <f t="shared" si="0"/>
        <v>Failed</v>
      </c>
      <c r="E29" s="85"/>
      <c r="I29" s="241" t="str">
        <f>IF(E12='input data - hide'!$C$24,'input data - hide'!$A$35,'input data - hide'!$A$36)</f>
        <v>Failed</v>
      </c>
    </row>
    <row r="30" spans="1:9" x14ac:dyDescent="0.35">
      <c r="A30" s="226" t="s">
        <v>16</v>
      </c>
      <c r="B30" s="240" t="s">
        <v>44</v>
      </c>
      <c r="C30" s="240"/>
      <c r="D30" s="110" t="str">
        <f t="shared" si="0"/>
        <v>Passed</v>
      </c>
      <c r="E30" s="85"/>
      <c r="I30" s="241" t="str">
        <f>IF(E13='input data - hide'!$D$24,'input data - hide'!$A$35,'input data - hide'!$A$36)</f>
        <v>Passed</v>
      </c>
    </row>
    <row r="31" spans="1:9" ht="25" customHeight="1" x14ac:dyDescent="0.35">
      <c r="A31" s="226" t="s">
        <v>45</v>
      </c>
      <c r="B31" s="361" t="s">
        <v>46</v>
      </c>
      <c r="C31" s="361"/>
      <c r="D31" s="110" t="str">
        <f t="shared" si="0"/>
        <v>Passed</v>
      </c>
      <c r="E31" s="85"/>
      <c r="I31" s="241" t="str">
        <f>IF(IF($E$13='input data - hide'!$D$28,OR($E$14='input data - hide'!$A$26,$E$14='input data - hide'!$A$27),OR($E$14='input data - hide'!$A$25,$E$14='input data - hide'!$A$24)),'input data - hide'!$A$36,'input data - hide'!$A$35)</f>
        <v>Passed</v>
      </c>
    </row>
    <row r="32" spans="1:9" x14ac:dyDescent="0.35">
      <c r="A32" s="226" t="s">
        <v>22</v>
      </c>
      <c r="B32" s="361" t="s">
        <v>47</v>
      </c>
      <c r="C32" s="361"/>
      <c r="D32" s="110" t="str">
        <f t="shared" si="0"/>
        <v>Failed</v>
      </c>
      <c r="E32" s="85"/>
      <c r="I32" s="241" t="str" cm="1">
        <f t="array" ref="I32">IF($E$13&lt;&gt;'input data - hide'!$D$28,'input data - hide'!$A$36,IF(OR(AND($E$15='input data - hide'!$A$26,SUMPRODUCT(ABS('Financial tables'!D81:K82))+SUMPRODUCT(ABS('Financial tables'!D95:K96))=0),AND($E$15='input data - hide'!$A$27,SUMPRODUCT(ABS('Financial tables'!D81:K82))+SUMPRODUCT(ABS('Financial tables'!D95:K96))&gt;0)),'input data - hide'!$A$35,'input data - hide'!$A$36))</f>
        <v>Failed</v>
      </c>
    </row>
    <row r="33" spans="1:10" x14ac:dyDescent="0.35">
      <c r="A33" s="226" t="s">
        <v>48</v>
      </c>
      <c r="B33" s="240" t="s">
        <v>49</v>
      </c>
      <c r="C33" s="240"/>
      <c r="D33" s="110" t="str">
        <f t="shared" si="0"/>
        <v>Passed</v>
      </c>
      <c r="E33" s="85"/>
      <c r="I33" s="241" t="str">
        <f>IF($E$16&lt;&gt;'input data - hide'!$A$26,'input data - hide'!$A$36,IF($E$17='input data - hide'!$A$26,'input data - hide'!$A$36,'input data - hide'!$A$35))</f>
        <v>Passed</v>
      </c>
    </row>
    <row r="34" spans="1:10" x14ac:dyDescent="0.35">
      <c r="A34" s="226" t="s">
        <v>50</v>
      </c>
      <c r="B34" s="240" t="s">
        <v>51</v>
      </c>
      <c r="C34" s="240"/>
      <c r="D34" s="110" t="str">
        <f t="shared" si="0"/>
        <v>Passed</v>
      </c>
      <c r="E34" s="85"/>
      <c r="I34" s="241" t="str">
        <f>IF($E$16&lt;&gt;'input data - hide'!$A$26,'input data - hide'!$A$36,IF($E$18='input data - hide'!$A$26,'input data - hide'!$A$36,'input data - hide'!$A$35))</f>
        <v>Passed</v>
      </c>
    </row>
    <row r="35" spans="1:10" x14ac:dyDescent="0.35">
      <c r="A35" s="226" t="s">
        <v>52</v>
      </c>
      <c r="B35" s="240" t="s">
        <v>53</v>
      </c>
      <c r="C35" s="240"/>
      <c r="D35" s="110" t="str">
        <f t="shared" si="0"/>
        <v>Passed</v>
      </c>
      <c r="E35" s="85"/>
      <c r="I35" s="241" t="str">
        <f>IF($E$16&lt;&gt;'input data - hide'!$A$26,'input data - hide'!$A$36,IF($E$19='input data - hide'!$A$26,'input data - hide'!$A$36,'input data - hide'!$A$35))</f>
        <v>Passed</v>
      </c>
    </row>
    <row r="36" spans="1:10" x14ac:dyDescent="0.35">
      <c r="A36" s="229" t="s">
        <v>54</v>
      </c>
      <c r="B36" s="242" t="s">
        <v>55</v>
      </c>
      <c r="C36" s="242"/>
      <c r="D36" s="110" t="str">
        <f t="shared" si="0"/>
        <v>Failed</v>
      </c>
      <c r="E36" s="85"/>
      <c r="I36" s="241" t="str">
        <f>IF(OR(ISBLANK(E20),E20='input data - hide'!$A$24),'input data - hide'!$A$35,'input data - hide'!$A$36)</f>
        <v>Failed</v>
      </c>
    </row>
    <row r="37" spans="1:10" ht="13" x14ac:dyDescent="0.35">
      <c r="A37" s="237" t="s">
        <v>56</v>
      </c>
      <c r="B37" s="238"/>
      <c r="C37" s="238"/>
      <c r="D37" s="111"/>
      <c r="E37" s="239"/>
    </row>
    <row r="38" spans="1:10" x14ac:dyDescent="0.35">
      <c r="A38" s="226" t="s">
        <v>57</v>
      </c>
      <c r="B38" s="240" t="s">
        <v>58</v>
      </c>
      <c r="C38" s="240"/>
      <c r="D38" s="112" t="str">
        <f t="shared" ref="D38:D43" si="1">I38</f>
        <v>Failed</v>
      </c>
      <c r="E38" s="85"/>
      <c r="I38" s="243" t="str">
        <f>IF(AND(OR('Financial tables'!D31&lt;&gt;0,'Financial tables'!D40&lt;&gt;0),OR('Financial tables'!E31&lt;&gt;0,'Financial tables'!E40&lt;&gt;0),OR('Financial tables'!F31&lt;&gt;0,'Financial tables'!F40&lt;&gt;0),OR('Financial tables'!G31&lt;&gt;0,'Financial tables'!G40&lt;&gt;0),OR('Financial tables'!H31&lt;&gt;0,'Financial tables'!H40&lt;&gt;0),OR('Financial tables'!I31&lt;&gt;0,'Financial tables'!I40&lt;&gt;0),OR('Financial tables'!J31&lt;&gt;0,'Financial tables'!J40&lt;&gt;0),IF($E$13='input data - hide'!$D$26,OR('Financial tables'!K31&lt;&gt;0,'Financial tables'!K40&lt;&gt;0),TRUE)),'input data - hide'!$A$36,'input data - hide'!$A$35)</f>
        <v>Failed</v>
      </c>
      <c r="J38" s="244"/>
    </row>
    <row r="39" spans="1:10" x14ac:dyDescent="0.35">
      <c r="A39" s="226" t="s">
        <v>59</v>
      </c>
      <c r="B39" s="240" t="s">
        <v>60</v>
      </c>
      <c r="C39" s="240"/>
      <c r="D39" s="110" t="str">
        <f t="shared" si="1"/>
        <v>Passed</v>
      </c>
      <c r="E39" s="85"/>
      <c r="I39" s="125" t="str">
        <f>IF(OR('Financial tables'!D54&gt;0,'Financial tables'!E54&gt;0,'Financial tables'!F54&gt;0,'Financial tables'!G54&gt;0,'Financial tables'!H54&gt;0,'Financial tables'!I54&gt;0,'Financial tables'!J54&gt;0,IF($E$13='input data - hide'!$D$26,'Financial tables'!K54&gt;0,FALSE)),'input data - hide'!$A$35,'input data - hide'!$A$36)</f>
        <v>Passed</v>
      </c>
    </row>
    <row r="40" spans="1:10" x14ac:dyDescent="0.35">
      <c r="A40" s="226" t="s">
        <v>61</v>
      </c>
      <c r="B40" s="196" t="s">
        <v>62</v>
      </c>
      <c r="C40" s="196"/>
      <c r="D40" s="128" t="str">
        <f t="shared" si="1"/>
        <v>Passed</v>
      </c>
      <c r="E40" s="85"/>
      <c r="I40" s="125" t="str">
        <f>IF(AND(OR(SUM('Contextual data'!D10:D11)=0,'Financial tables'!D13&lt;&gt;0),OR(SUM('Contextual data'!E10:E11)=0,'Financial tables'!E13&lt;&gt;0),OR(SUM('Contextual data'!F10:F11)=0,'Financial tables'!F13&lt;&gt;0),OR(SUM('Contextual data'!G10:G11)=0,'Financial tables'!G13&lt;&gt;0),OR(SUM('Contextual data'!H10:H11)=0,'Financial tables'!H13&lt;&gt;0),OR(SUM('Contextual data'!I10:I11)=0,'Financial tables'!I13&lt;&gt;0),OR(SUM('Contextual data'!J10:J11)=0,'Financial tables'!J13&lt;&gt;0),IF($E$13='input data - hide'!$D$26,OR(SUM('Contextual data'!K10:K11)=0,'Financial tables'!K13&lt;&gt;0),TRUE)),'input data - hide'!$A$36,'input data - hide'!$A$35)</f>
        <v>Passed</v>
      </c>
    </row>
    <row r="41" spans="1:10" x14ac:dyDescent="0.35">
      <c r="A41" s="226" t="s">
        <v>63</v>
      </c>
      <c r="B41" s="196" t="s">
        <v>64</v>
      </c>
      <c r="C41" s="196"/>
      <c r="D41" s="128" t="str">
        <f t="shared" si="1"/>
        <v>Passed</v>
      </c>
      <c r="E41" s="85"/>
      <c r="I41" s="125" t="str">
        <f>IF(AND(OR('Contextual data'!D12=0,'Financial tables'!D14&lt;&gt;0),OR('Contextual data'!D13=0,'Financial tables'!D15&lt;&gt;0),OR('Contextual data'!D14=0,'Financial tables'!D16&lt;&gt;0),OR('Contextual data'!E12=0,'Financial tables'!E14&lt;&gt;0),OR('Contextual data'!E13=0,'Financial tables'!E15&lt;&gt;0),OR('Contextual data'!E14=0,'Financial tables'!E16&lt;&gt;0),OR('Contextual data'!F12=0,'Financial tables'!F14&lt;&gt;0),OR('Contextual data'!F13=0,'Financial tables'!F15&lt;&gt;0),OR('Contextual data'!F14=0,'Financial tables'!F16&lt;&gt;0),OR('Contextual data'!G12=0,'Financial tables'!G14&lt;&gt;0),OR('Contextual data'!G13=0,'Financial tables'!G15&lt;&gt;0),OR('Contextual data'!G14=0,'Financial tables'!G16&lt;&gt;0),OR('Contextual data'!H12=0,'Financial tables'!H14&lt;&gt;0),OR('Contextual data'!H13=0,'Financial tables'!H15&lt;&gt;0),OR('Contextual data'!H14=0,'Financial tables'!H16&lt;&gt;0),OR('Contextual data'!I12=0,'Financial tables'!I14&lt;&gt;0),OR('Contextual data'!I13=0,'Financial tables'!I15&lt;&gt;0),OR('Contextual data'!I14=0,'Financial tables'!I16&lt;&gt;0),OR('Contextual data'!J12=0,'Financial tables'!J14&lt;&gt;0),OR('Contextual data'!J13=0,'Financial tables'!J15&lt;&gt;0),OR('Contextual data'!J14=0,'Financial tables'!J16&lt;&gt;0),IF($E$13='input data - hide'!$D$26,AND(OR('Contextual data'!K12=0,'Financial tables'!K14&lt;&gt;0),OR('Contextual data'!K13=0,'Financial tables'!K15&lt;&gt;0),OR('Contextual data'!K14=0,'Financial tables'!K16&lt;&gt;0)),TRUE)),'input data - hide'!$A$36,'input data - hide'!$A$35)</f>
        <v>Passed</v>
      </c>
    </row>
    <row r="42" spans="1:10" x14ac:dyDescent="0.35">
      <c r="A42" s="226" t="s">
        <v>65</v>
      </c>
      <c r="B42" s="196" t="s">
        <v>66</v>
      </c>
      <c r="C42" s="196"/>
      <c r="D42" s="128" t="str">
        <f t="shared" si="1"/>
        <v>Passed</v>
      </c>
      <c r="E42" s="85"/>
      <c r="I42" s="125" t="str">
        <f>IF(AND(OR(SUM('Contextual data'!D15:D18)=0,SUM('Financial tables'!D17:D20)&lt;&gt;0),OR(SUM('Contextual data'!E15:E18)=0,SUM('Financial tables'!E17:E20)&lt;&gt;0),OR(SUM('Contextual data'!F15:F18)=0,SUM('Financial tables'!F17:F20)&lt;&gt;0),OR(SUM('Contextual data'!G15:G18)=0,SUM('Financial tables'!G17:G20)&lt;&gt;0),OR(SUM('Contextual data'!H15:H18)=0,SUM('Financial tables'!H17:H20)&lt;&gt;0),OR(SUM('Contextual data'!I15:I18)=0,SUM('Financial tables'!I17:I20)&lt;&gt;0),OR(SUM('Contextual data'!J15:J18)=0,SUM('Financial tables'!J17:J20)&lt;&gt;0),IF($E$13='input data - hide'!$D$26,OR(SUM('Contextual data'!K15:K18)=0,SUM('Financial tables'!K17:K20)&lt;&gt;0),TRUE)),'input data - hide'!$A$36,'input data - hide'!$A$35)</f>
        <v>Passed</v>
      </c>
    </row>
    <row r="43" spans="1:10" x14ac:dyDescent="0.35">
      <c r="A43" s="229" t="s">
        <v>67</v>
      </c>
      <c r="B43" s="245" t="s">
        <v>68</v>
      </c>
      <c r="C43" s="245"/>
      <c r="D43" s="246" t="str">
        <f t="shared" si="1"/>
        <v>Passed</v>
      </c>
      <c r="E43" s="85"/>
      <c r="I43" s="125" t="str">
        <f>IF(AND(OR(SUM('Contextual data'!D19:D22)=0,SUM('Financial tables'!D21:D24)&lt;&gt;0),OR(SUM('Contextual data'!E19:E22)=0,SUM('Financial tables'!E21:E24)&lt;&gt;0),OR(SUM('Contextual data'!F19:F22)=0,SUM('Financial tables'!F21:F24)&lt;&gt;0),OR(SUM('Contextual data'!G19:G22)=0,SUM('Financial tables'!G21:G24)&lt;&gt;0),OR(SUM('Contextual data'!H19:H22)=0,SUM('Financial tables'!H21:H24)&lt;&gt;0),OR(SUM('Contextual data'!I19:I22)=0,SUM('Financial tables'!I21:I24)&lt;&gt;0),OR(SUM('Contextual data'!J19:J22)=0,SUM('Financial tables'!J21:J24)&lt;&gt;0),IF($E$13='input data - hide'!$D$26,OR(SUM('Contextual data'!K19:K22)=0,SUM('Financial tables'!K21:K24)&lt;&gt;0),TRUE)),'input data - hide'!$A$36,'input data - hide'!$A$35)</f>
        <v>Passed</v>
      </c>
    </row>
    <row r="44" spans="1:10" ht="13" x14ac:dyDescent="0.35">
      <c r="A44" s="237" t="s">
        <v>69</v>
      </c>
      <c r="B44" s="247"/>
      <c r="C44" s="247"/>
      <c r="D44" s="248"/>
      <c r="E44" s="239"/>
    </row>
    <row r="45" spans="1:10" x14ac:dyDescent="0.35">
      <c r="A45" s="226" t="s">
        <v>70</v>
      </c>
      <c r="B45" s="240" t="s">
        <v>71</v>
      </c>
      <c r="C45" s="196"/>
      <c r="D45" s="112" t="str">
        <f>+I45</f>
        <v>Failed</v>
      </c>
      <c r="E45" s="85"/>
      <c r="I45" s="243" t="str">
        <f>IF(AND(OR('Financial tables'!D77&lt;&gt;0,'Financial tables'!D86&lt;&gt;0,'Financial tables'!D102&lt;&gt;0),OR('Financial tables'!E77&lt;&gt;0,'Financial tables'!E86&lt;&gt;0,'Financial tables'!E102&lt;&gt;0),OR('Financial tables'!F77&lt;&gt;0,'Financial tables'!F86&lt;&gt;0,'Financial tables'!F102&lt;&gt;0),OR('Financial tables'!G77&lt;&gt;0,'Financial tables'!G86&lt;&gt;0,'Financial tables'!G102&lt;&gt;0),OR('Financial tables'!H77&lt;&gt;0,'Financial tables'!H86&lt;&gt;0,'Financial tables'!H102&lt;&gt;0),OR('Financial tables'!I77&lt;&gt;0,'Financial tables'!I86&lt;&gt;0,'Financial tables'!I102&lt;&gt;0),OR('Financial tables'!J77&lt;&gt;0,'Financial tables'!J86&lt;&gt;0,'Financial tables'!J102&lt;&gt;0),IF($E$13='input data - hide'!$D$26,OR('Financial tables'!K77&lt;&gt;0,'Financial tables'!K86&lt;&gt;0,'Financial tables'!K102&lt;&gt;0),TRUE)),'input data - hide'!$A$36,'input data - hide'!$A$35)</f>
        <v>Failed</v>
      </c>
    </row>
    <row r="46" spans="1:10" x14ac:dyDescent="0.35">
      <c r="A46" s="226" t="s">
        <v>72</v>
      </c>
      <c r="B46" s="196" t="s">
        <v>73</v>
      </c>
      <c r="C46" s="196"/>
      <c r="D46" s="112" t="str">
        <f t="shared" ref="D46:D47" si="2">+I46</f>
        <v>Passed</v>
      </c>
      <c r="E46" s="85"/>
      <c r="I46" s="125" t="str">
        <f>IF(AND('Financial tables'!D102='Financial tables'!D109,'Financial tables'!E102='Financial tables'!E109,'Financial tables'!F102='Financial tables'!F109,'Financial tables'!G102='Financial tables'!G109,'Financial tables'!H102='Financial tables'!H109,'Financial tables'!I102='Financial tables'!I109,'Financial tables'!J102='Financial tables'!J109,IF($E$13='input data - hide'!$D$26,'Financial tables'!K102='Financial tables'!K109,TRUE)),'input data - hide'!$A$36,'input data - hide'!$A$35)</f>
        <v>Passed</v>
      </c>
    </row>
    <row r="47" spans="1:10" x14ac:dyDescent="0.35">
      <c r="A47" s="226" t="s">
        <v>74</v>
      </c>
      <c r="B47" s="245" t="s">
        <v>75</v>
      </c>
      <c r="C47" s="245"/>
      <c r="D47" s="113" t="str">
        <f t="shared" si="2"/>
        <v>Passed</v>
      </c>
      <c r="E47" s="85"/>
      <c r="I47" s="125" t="str" cm="1">
        <f t="array" ref="I47">IF(IF(OR($E$10=0,$E$10=1),SUMPRODUCT(--(ABS('Financial tables'!G109:J109-('Financial tables'!F109:I109+'Financial tables'!G56:J56))&gt;5))+IF($E$13='input data - hide'!$D$26,--(ABS('Financial tables'!K109-('Financial tables'!J109+'Financial tables'!K56))&gt;5),0),IF($E$10=2,SUMPRODUCT(--(ABS('Financial tables'!F109:J109-('Financial tables'!E109:I109+'Financial tables'!F56:J56))&gt;5))+IF($E$13='input data - hide'!$D$26,--(ABS('Financial tables'!K109-('Financial tables'!J109+'Financial tables'!K56))&gt;5),0),SUMPRODUCT(--(ABS('Financial tables'!E109:J109-('Financial tables'!D109:I109+'Financial tables'!E56:J56))&gt;5))+IF($E$13='input data - hide'!$D$26,--(ABS('Financial tables'!K109-('Financial tables'!J109+'Financial tables'!K56))&gt;5),0)))&gt;0,'input data - hide'!$A$35,'input data - hide'!$A$36)</f>
        <v>Passed</v>
      </c>
    </row>
    <row r="48" spans="1:10" ht="13" x14ac:dyDescent="0.35">
      <c r="A48" s="237" t="s">
        <v>76</v>
      </c>
      <c r="B48" s="247"/>
      <c r="C48" s="247"/>
      <c r="D48" s="248"/>
      <c r="E48" s="239"/>
    </row>
    <row r="49" spans="1:9" x14ac:dyDescent="0.35">
      <c r="A49" s="226" t="s">
        <v>77</v>
      </c>
      <c r="B49" s="196" t="s">
        <v>78</v>
      </c>
      <c r="C49" s="196"/>
      <c r="D49" s="112" t="str">
        <f>+I49</f>
        <v>Passed</v>
      </c>
      <c r="E49" s="85"/>
      <c r="I49" s="125" t="str">
        <f>IF(AND($E$13='input data - hide'!$D$28,$E$14='input data - hide'!$A$26),'input data - hide'!$A$36,IF(OR(AND(NOT(OR(ValidationYearsAvailable=0,ValidationYearsAvailable=1,ValidationYearsAvailable=2)),'Financial tables'!D157&lt;&gt;('Financial tables'!D75-'Financial tables'!D80)),AND(NOT(OR(ValidationYearsAvailable=0,ValidationYearsAvailable=1)),'Financial tables'!E157&lt;&gt;('Financial tables'!E75-'Financial tables'!E80)),AND(ValidationYearsAvailable&lt;&gt;0,'Financial tables'!F157&lt;&gt;('Financial tables'!F75-'Financial tables'!F80)),'Financial tables'!G157&lt;&gt;('Financial tables'!G75-'Financial tables'!G80),'Financial tables'!H157&lt;&gt;('Financial tables'!H75-'Financial tables'!H80),'Financial tables'!I157&lt;&gt;('Financial tables'!I75-'Financial tables'!I80),'Financial tables'!J157&lt;&gt;('Financial tables'!J75-'Financial tables'!J80),IF($E$13='input data - hide'!$D$26,'Financial tables'!K157&lt;&gt;('Financial tables'!K75-'Financial tables'!K80),FALSE)),'input data - hide'!$A$35,'input data - hide'!$A$36))</f>
        <v>Passed</v>
      </c>
    </row>
    <row r="50" spans="1:9" x14ac:dyDescent="0.35">
      <c r="A50" s="226" t="s">
        <v>79</v>
      </c>
      <c r="B50" s="196" t="s">
        <v>80</v>
      </c>
      <c r="C50" s="196"/>
      <c r="D50" s="112" t="str">
        <f t="shared" ref="D50:D51" si="3">+I50</f>
        <v>Passed</v>
      </c>
      <c r="E50" s="85"/>
      <c r="I50" s="125" t="str">
        <f>IF(AND($E$13='input data - hide'!$D$28,$E$14='input data - hide'!$A$26),'input data - hide'!$A$36,IF(AND(COUNTBLANK('Financial tables'!H161:K161)=0,COUNTIF('Financial tables'!H161:K161,0)=0),'input data - hide'!$A$36,'input data - hide'!$A$35))</f>
        <v>Passed</v>
      </c>
    </row>
    <row r="51" spans="1:9" x14ac:dyDescent="0.35">
      <c r="A51" s="226" t="s">
        <v>81</v>
      </c>
      <c r="B51" s="196" t="s">
        <v>82</v>
      </c>
      <c r="C51" s="196"/>
      <c r="D51" s="112" t="str">
        <f t="shared" si="3"/>
        <v>Passed</v>
      </c>
      <c r="E51" s="85"/>
      <c r="I51" s="125" t="str">
        <f>IF(AND($E$13='input data - hide'!$D$28,$E$14='input data - hide'!$A$26),'input data - hide'!$A$36,IF(COUNTIF('Financial tables'!H162:K162,'input data - hide'!$A$45)=0,'input data - hide'!$A$36,'input data - hide'!$A$35))</f>
        <v>Passed</v>
      </c>
    </row>
    <row r="52" spans="1:9" ht="13" x14ac:dyDescent="0.35">
      <c r="A52" s="237" t="s">
        <v>83</v>
      </c>
      <c r="B52" s="247"/>
      <c r="C52" s="247"/>
      <c r="D52" s="248"/>
      <c r="E52" s="239"/>
    </row>
    <row r="53" spans="1:9" x14ac:dyDescent="0.35">
      <c r="A53" s="226" t="s">
        <v>84</v>
      </c>
      <c r="B53" s="240" t="s">
        <v>85</v>
      </c>
      <c r="C53" s="240"/>
      <c r="D53" s="128" t="str">
        <f>+I53</f>
        <v>Failed</v>
      </c>
      <c r="E53" s="85"/>
      <c r="I53" s="249" t="str">
        <f>IF(OR(AND(NOT(OR(ValidationYearsAvailable=0,ValidationYearsAvailable=1,ValidationYearsAvailable=2)),'Contextual data'!D24=0),AND(NOT(OR(ValidationYearsAvailable=0,ValidationYearsAvailable=1)),'Contextual data'!E24=0),AND(ValidationYearsAvailable&lt;&gt;0,'Contextual data'!F24=0),'Contextual data'!G24=0,'Contextual data'!H24=0,'Contextual data'!I24=0,'Contextual data'!J24=0,IF($E$13='input data - hide'!$D$26,'Contextual data'!K24=0,FALSE)),'input data - hide'!$A$35,'input data - hide'!$A$36)</f>
        <v>Failed</v>
      </c>
    </row>
    <row r="54" spans="1:9" x14ac:dyDescent="0.35">
      <c r="A54" s="226" t="s">
        <v>86</v>
      </c>
      <c r="B54" s="196" t="s">
        <v>87</v>
      </c>
      <c r="C54" s="196"/>
      <c r="D54" s="128" t="str">
        <f>+I54</f>
        <v>Failed</v>
      </c>
      <c r="E54" s="85"/>
      <c r="I54" s="249" t="str">
        <f>IF(OR(AND(NOT(OR(ValidationYearsAvailable=0,ValidationYearsAvailable=1,ValidationYearsAvailable=2)),'Contextual data'!D30=0),AND(NOT(OR(ValidationYearsAvailable=0,ValidationYearsAvailable=1)),'Contextual data'!E30=0),AND(ValidationYearsAvailable&lt;&gt;0,'Contextual data'!F30=0),'Contextual data'!G30=0,'Contextual data'!H30=0,'Contextual data'!I30=0,'Contextual data'!J30=0,IF($E$13='input data - hide'!$D$26,'Contextual data'!K30=0,FALSE)),'input data - hide'!$A$35,'input data - hide'!$A$36)</f>
        <v>Failed</v>
      </c>
    </row>
    <row r="55" spans="1:9" x14ac:dyDescent="0.35">
      <c r="A55" s="226" t="s">
        <v>88</v>
      </c>
      <c r="B55" s="196" t="s">
        <v>89</v>
      </c>
      <c r="C55" s="196"/>
      <c r="D55" s="128" t="str">
        <f>+I55</f>
        <v>Failed</v>
      </c>
      <c r="E55" s="85"/>
      <c r="I55" s="249" t="str">
        <f>IF(OR(AND(NOT(OR(ValidationYearsAvailable=0,ValidationYearsAvailable=1,ValidationYearsAvailable=2)),'Contextual data'!D$39=0),AND(NOT(OR(ValidationYearsAvailable=0,ValidationYearsAvailable=1)),'Contextual data'!E$39=0),AND(ValidationYearsAvailable&lt;&gt;0,'Contextual data'!F$39=0),'Contextual data'!G$39=0,'Contextual data'!H$39=0,'Contextual data'!I$39=0,'Contextual data'!J$39=0,IF($E$13='input data - hide'!$D$26,'Contextual data'!K$39=0,FALSE)),'input data - hide'!$A$35,'input data - hide'!$A$36)</f>
        <v>Failed</v>
      </c>
    </row>
    <row r="56" spans="1:9" x14ac:dyDescent="0.35">
      <c r="A56" s="226" t="s">
        <v>90</v>
      </c>
      <c r="B56" s="196" t="s">
        <v>91</v>
      </c>
      <c r="C56" s="196"/>
      <c r="D56" s="128" t="str">
        <f t="shared" ref="D56:D60" si="4">+I56</f>
        <v>Failed</v>
      </c>
      <c r="E56" s="85"/>
      <c r="I56" s="249" t="str">
        <f>IF(IF(SUM('Contextual data'!G43:J43)+IF($E$13='input data - hide'!$D$26,SUM('Contextual data'!K43),0)+IF($E$10='input data - hide'!$B$28,SUM('Contextual data'!D43),0)+IF(OR($E$10='input data - hide'!$B$27,$E$10='input data - hide'!$B$28),SUM('Contextual data'!E43),0)+IF(OR($E$10='input data - hide'!$B$26,$E$10='input data - hide'!$B$27,$E$10='input data - hide'!$B$28),SUM('Contextual data'!F43),0)=0,'Contextual data'!C43='input data - hide'!$B$46,'Contextual data'!C43='input data - hide'!$B$45),'input data - hide'!$A$36,'input data - hide'!$A$35)</f>
        <v>Failed</v>
      </c>
    </row>
    <row r="57" spans="1:9" ht="13.5" customHeight="1" x14ac:dyDescent="0.35">
      <c r="A57" s="226" t="s">
        <v>92</v>
      </c>
      <c r="B57" s="360" t="s">
        <v>93</v>
      </c>
      <c r="C57" s="360"/>
      <c r="D57" s="110" t="str">
        <f>I57</f>
        <v>Passed</v>
      </c>
      <c r="E57" s="85"/>
      <c r="I57" s="241" t="str">
        <f>IF(AND($E$13='input data - hide'!$D$28,$E$14='input data - hide'!$A$26,$E$15='input data - hide'!$A$26,$D$32='input data - hide'!$A$36),IF(SUM('Contextual data'!D48:J48)&gt;0,'input data - hide'!$A$36,'input data - hide'!$A$35),'input data - hide'!$A$36)</f>
        <v>Passed</v>
      </c>
    </row>
    <row r="58" spans="1:9" ht="15.75" customHeight="1" x14ac:dyDescent="0.35">
      <c r="A58" s="226" t="s">
        <v>94</v>
      </c>
      <c r="B58" s="360" t="s">
        <v>95</v>
      </c>
      <c r="C58" s="360"/>
      <c r="D58" s="110" t="str">
        <f>I58</f>
        <v>Failed</v>
      </c>
      <c r="E58" s="85"/>
      <c r="I58" s="241" t="str">
        <f>IF(AND($E$13='input data - hide'!$D$28,$E$14='input data - hide'!$A$26),IF(SUM('Contextual data'!H51:J51)&gt;0,'input data - hide'!$A$36,'input data - hide'!$A$35),'input data - hide'!$A$36)</f>
        <v>Failed</v>
      </c>
    </row>
    <row r="59" spans="1:9" ht="15" customHeight="1" x14ac:dyDescent="0.35">
      <c r="A59" s="226" t="s">
        <v>96</v>
      </c>
      <c r="B59" s="227" t="s">
        <v>97</v>
      </c>
      <c r="C59" s="227"/>
      <c r="D59" s="110" t="str">
        <f>I59</f>
        <v>Passed</v>
      </c>
      <c r="E59" s="85"/>
      <c r="I59" s="241" t="str">
        <f>IF(AND($E$13='input data - hide'!$D$28,$E$14='input data - hide'!$A$26),IF(COUNTIF('Contextual data'!H52:J52,'input data - hide'!$A$45)=0,'input data - hide'!$A$36,'input data - hide'!$A$35),'input data - hide'!$A$36)</f>
        <v>Passed</v>
      </c>
    </row>
    <row r="60" spans="1:9" ht="27" customHeight="1" x14ac:dyDescent="0.35">
      <c r="A60" s="226" t="s">
        <v>98</v>
      </c>
      <c r="B60" s="359" t="s">
        <v>99</v>
      </c>
      <c r="C60" s="359"/>
      <c r="D60" s="128" t="str">
        <f t="shared" si="4"/>
        <v>Passed</v>
      </c>
      <c r="E60" s="85"/>
      <c r="I60" s="249" t="str">
        <f>IF('Contextual data'!G72=('Financial tables'!G81+'Financial tables'!G82+'Financial tables'!G95+'Financial tables'!G96+'Contextual data'!G43),'input data - hide'!$A$36,'input data - hide'!$A$35)</f>
        <v>Passed</v>
      </c>
    </row>
    <row r="61" spans="1:9" ht="13" x14ac:dyDescent="0.35">
      <c r="A61" s="237" t="s">
        <v>100</v>
      </c>
      <c r="B61" s="247"/>
      <c r="C61" s="247"/>
      <c r="D61" s="248"/>
      <c r="E61" s="239"/>
    </row>
    <row r="62" spans="1:9" x14ac:dyDescent="0.35">
      <c r="A62" s="226" t="s">
        <v>101</v>
      </c>
      <c r="B62" s="196" t="s">
        <v>102</v>
      </c>
      <c r="C62" s="196"/>
      <c r="D62" s="112" t="str">
        <f>+I62</f>
        <v>Passed</v>
      </c>
      <c r="E62" s="85"/>
      <c r="I62" s="243" t="str">
        <f>IF(AND(OR(IFERROR('Scenario planning'!G15,0)=0,AND('Scenario planning'!K15&lt;&gt;"",'Scenario planning'!K15&lt;&gt;0)),OR(IFERROR('Scenario planning'!G16,0)=0,AND('Scenario planning'!K16&lt;&gt;"",'Scenario planning'!K16&lt;&gt;0)),OR(IFERROR('Scenario planning'!G21,0)=0,AND('Scenario planning'!K21&lt;&gt;"",'Scenario planning'!K21&lt;&gt;0))),'input data - hide'!$A$36,'input data - hide'!$A$35)</f>
        <v>Passed</v>
      </c>
    </row>
    <row r="63" spans="1:9" x14ac:dyDescent="0.35">
      <c r="A63" s="226" t="s">
        <v>103</v>
      </c>
      <c r="B63" s="196" t="s">
        <v>104</v>
      </c>
      <c r="C63" s="196"/>
      <c r="D63" s="112" t="str">
        <f>+I63</f>
        <v>Failed</v>
      </c>
      <c r="E63" s="85"/>
      <c r="I63" s="243" t="str">
        <f>IF(AND(IFERROR('Scenario planning'!I70,0)&lt;&gt;0,IFERROR('Scenario planning'!J70,0)&lt;&gt;0),'input data - hide'!A36,'input data - hide'!A35)</f>
        <v>Failed</v>
      </c>
    </row>
    <row r="64" spans="1:9" x14ac:dyDescent="0.35">
      <c r="A64" s="226" t="s">
        <v>105</v>
      </c>
      <c r="B64" s="196" t="s">
        <v>106</v>
      </c>
      <c r="C64" s="196"/>
      <c r="D64" s="112" t="str">
        <f>+I64</f>
        <v>Failed</v>
      </c>
      <c r="E64" s="85"/>
      <c r="I64" s="243" t="str" cm="1">
        <f t="array" ref="I64">IF(AND(SUMPRODUCT(ABS(IFERROR('Scenario planning'!I76:I78,0)))&gt;0,SUMPRODUCT(ABS(IFERROR('Scenario planning'!J76:J78,0)))&gt;0),'input data - hide'!A36,'input data - hide'!A35)</f>
        <v>Failed</v>
      </c>
    </row>
    <row r="65" spans="1:9" x14ac:dyDescent="0.35">
      <c r="A65" s="226" t="s">
        <v>107</v>
      </c>
      <c r="B65" s="196" t="s">
        <v>108</v>
      </c>
      <c r="C65" s="196"/>
      <c r="D65" s="112" t="str">
        <f>+I65</f>
        <v>Failed</v>
      </c>
      <c r="E65" s="85"/>
      <c r="I65" s="243" t="str" cm="1">
        <f t="array" ref="I65">IF(AND(SUMPRODUCT(--ISNUMBER(IFERROR('Scenario planning'!D89:D147,0)),--(IFERROR('Scenario planning'!D89:D147,0)&lt;&gt;0))&gt;0,SUMPRODUCT(--ISNUMBER(IFERROR('Scenario planning'!E89:E147,0)),--(IFERROR('Scenario planning'!E89:E147,0)&lt;&gt;0))&gt;0,SUMPRODUCT(--ISNUMBER(IFERROR('Scenario planning'!F89:F147,0)),--(IFERROR('Scenario planning'!F89:F147,0)&lt;&gt;0))&gt;0,SUMPRODUCT(--ISNUMBER(IFERROR('Scenario planning'!G89:G147,0)),--(IFERROR('Scenario planning'!G89:G147,0)&lt;&gt;0))&gt;0,SUMPRODUCT(--ISNUMBER(IFERROR('Scenario planning'!H89:H147,0)),--(IFERROR('Scenario planning'!H89:H147,0)&lt;&gt;0))&gt;0,SUMPRODUCT(--ISNUMBER(IFERROR('Scenario planning'!I89:I147,0)),--(IFERROR('Scenario planning'!I89:I147,0)&lt;&gt;0))&gt;0,SUMPRODUCT(--ISNUMBER(IFERROR('Scenario planning'!J89:J147,0)),--(IFERROR('Scenario planning'!J89:J147,0)&lt;&gt;0))&gt;0,IF($E$13='input data - hide'!$D$26,SUMPRODUCT(--ISNUMBER(IFERROR('Scenario planning'!K89:K147,0)),--(IFERROR('Scenario planning'!K89:K147,0)&lt;&gt;0))&gt;0,TRUE)),'input data - hide'!$A$36,'input data - hide'!$A$35)</f>
        <v>Failed</v>
      </c>
    </row>
    <row r="66" spans="1:9" x14ac:dyDescent="0.35">
      <c r="A66" s="229" t="s">
        <v>109</v>
      </c>
      <c r="B66" s="245" t="s">
        <v>110</v>
      </c>
      <c r="C66" s="245"/>
      <c r="D66" s="113" t="str">
        <f>+I66</f>
        <v>Passed</v>
      </c>
      <c r="E66" s="88"/>
      <c r="I66" s="243" t="str" cm="1">
        <f t="array" ref="I66">IF(SUMPRODUCT(--ISNUMBER('Scenario planning'!H147:K147))=4,'input data - hide'!$A$36,'input data - hide'!$A$35)</f>
        <v>Passed</v>
      </c>
    </row>
    <row r="67" spans="1:9" s="48" customFormat="1" x14ac:dyDescent="0.35">
      <c r="D67" s="250"/>
    </row>
    <row r="68" spans="1:9" s="48" customFormat="1" x14ac:dyDescent="0.35">
      <c r="D68" s="250"/>
    </row>
    <row r="69" spans="1:9" s="48" customFormat="1" x14ac:dyDescent="0.35">
      <c r="D69" s="250"/>
    </row>
    <row r="70" spans="1:9" s="48" customFormat="1" x14ac:dyDescent="0.35">
      <c r="D70" s="250"/>
    </row>
    <row r="71" spans="1:9" s="48" customFormat="1" x14ac:dyDescent="0.35">
      <c r="D71" s="250"/>
    </row>
    <row r="72" spans="1:9" s="48" customFormat="1" x14ac:dyDescent="0.35">
      <c r="D72" s="250"/>
    </row>
    <row r="73" spans="1:9" s="48" customFormat="1" x14ac:dyDescent="0.35">
      <c r="D73" s="250"/>
    </row>
    <row r="74" spans="1:9" s="48" customFormat="1" x14ac:dyDescent="0.35">
      <c r="D74" s="250"/>
    </row>
    <row r="75" spans="1:9" s="48" customFormat="1" x14ac:dyDescent="0.35">
      <c r="D75" s="250"/>
    </row>
    <row r="76" spans="1:9" s="48" customFormat="1" x14ac:dyDescent="0.35">
      <c r="D76" s="250"/>
    </row>
    <row r="77" spans="1:9" s="48" customFormat="1" x14ac:dyDescent="0.35">
      <c r="D77" s="250"/>
    </row>
    <row r="78" spans="1:9" s="48" customFormat="1" x14ac:dyDescent="0.35">
      <c r="D78" s="250"/>
    </row>
    <row r="79" spans="1:9" s="48" customFormat="1" x14ac:dyDescent="0.35">
      <c r="D79" s="250"/>
    </row>
    <row r="80" spans="1:9" s="48" customFormat="1" x14ac:dyDescent="0.35">
      <c r="D80" s="250"/>
    </row>
    <row r="81" spans="2:9" s="48" customFormat="1" x14ac:dyDescent="0.35">
      <c r="D81" s="250"/>
      <c r="I81" s="52"/>
    </row>
    <row r="82" spans="2:9" s="48" customFormat="1" x14ac:dyDescent="0.35">
      <c r="D82" s="250"/>
      <c r="I82" s="52"/>
    </row>
    <row r="83" spans="2:9" s="48" customFormat="1" x14ac:dyDescent="0.35">
      <c r="D83" s="250"/>
      <c r="I83" s="52"/>
    </row>
    <row r="84" spans="2:9" s="48" customFormat="1" x14ac:dyDescent="0.35">
      <c r="D84" s="250"/>
      <c r="I84" s="52"/>
    </row>
    <row r="85" spans="2:9" s="48" customFormat="1" x14ac:dyDescent="0.35">
      <c r="D85" s="250"/>
    </row>
    <row r="86" spans="2:9" s="48" customFormat="1" x14ac:dyDescent="0.35">
      <c r="D86" s="250"/>
    </row>
    <row r="87" spans="2:9" s="48" customFormat="1" x14ac:dyDescent="0.35">
      <c r="D87" s="250"/>
    </row>
    <row r="88" spans="2:9" s="48" customFormat="1" x14ac:dyDescent="0.35">
      <c r="D88" s="250"/>
    </row>
    <row r="89" spans="2:9" s="48" customFormat="1" x14ac:dyDescent="0.35">
      <c r="D89" s="250"/>
    </row>
    <row r="90" spans="2:9" s="48" customFormat="1" x14ac:dyDescent="0.35">
      <c r="D90" s="250"/>
    </row>
    <row r="91" spans="2:9" s="48" customFormat="1" x14ac:dyDescent="0.35">
      <c r="D91" s="250"/>
    </row>
    <row r="92" spans="2:9" s="48" customFormat="1" hidden="1" x14ac:dyDescent="0.35">
      <c r="B92" s="48" t="s">
        <v>111</v>
      </c>
      <c r="D92" s="250"/>
    </row>
    <row r="93" spans="2:9" s="48" customFormat="1" hidden="1" x14ac:dyDescent="0.35">
      <c r="B93" s="48" t="s">
        <v>112</v>
      </c>
      <c r="D93" s="351" t="s">
        <v>11</v>
      </c>
    </row>
    <row r="94" spans="2:9" s="48" customFormat="1" hidden="1" x14ac:dyDescent="0.35">
      <c r="D94" s="250" t="s">
        <v>113</v>
      </c>
    </row>
    <row r="95" spans="2:9" s="48" customFormat="1" hidden="1" x14ac:dyDescent="0.35">
      <c r="D95" s="250" t="s">
        <v>114</v>
      </c>
    </row>
    <row r="96" spans="2:9" s="48" customFormat="1" hidden="1" x14ac:dyDescent="0.35">
      <c r="D96" s="250" t="s">
        <v>115</v>
      </c>
    </row>
    <row r="97" spans="4:4" s="48" customFormat="1" hidden="1" x14ac:dyDescent="0.35">
      <c r="D97" s="250" t="s">
        <v>116</v>
      </c>
    </row>
    <row r="98" spans="4:4" s="48" customFormat="1" hidden="1" x14ac:dyDescent="0.35">
      <c r="D98" s="250" t="s">
        <v>117</v>
      </c>
    </row>
    <row r="99" spans="4:4" s="48" customFormat="1" hidden="1" x14ac:dyDescent="0.35">
      <c r="D99" s="250" t="s">
        <v>118</v>
      </c>
    </row>
    <row r="100" spans="4:4" s="48" customFormat="1" hidden="1" x14ac:dyDescent="0.35">
      <c r="D100" s="250" t="s">
        <v>119</v>
      </c>
    </row>
    <row r="101" spans="4:4" s="48" customFormat="1" hidden="1" x14ac:dyDescent="0.35">
      <c r="D101" s="250" t="s">
        <v>120</v>
      </c>
    </row>
    <row r="102" spans="4:4" s="48" customFormat="1" x14ac:dyDescent="0.35">
      <c r="D102" s="250"/>
    </row>
    <row r="103" spans="4:4" s="48" customFormat="1" x14ac:dyDescent="0.35">
      <c r="D103" s="250"/>
    </row>
    <row r="104" spans="4:4" s="48" customFormat="1" x14ac:dyDescent="0.35">
      <c r="D104" s="250"/>
    </row>
    <row r="105" spans="4:4" s="48" customFormat="1" x14ac:dyDescent="0.35">
      <c r="D105" s="250"/>
    </row>
    <row r="106" spans="4:4" s="48" customFormat="1" x14ac:dyDescent="0.35">
      <c r="D106" s="250"/>
    </row>
    <row r="107" spans="4:4" s="48" customFormat="1" x14ac:dyDescent="0.35">
      <c r="D107" s="250"/>
    </row>
    <row r="108" spans="4:4" s="48" customFormat="1" x14ac:dyDescent="0.35">
      <c r="D108" s="250"/>
    </row>
    <row r="109" spans="4:4" s="48" customFormat="1" x14ac:dyDescent="0.35">
      <c r="D109" s="250"/>
    </row>
    <row r="110" spans="4:4" s="48" customFormat="1" x14ac:dyDescent="0.35">
      <c r="D110" s="250"/>
    </row>
    <row r="111" spans="4:4" s="48" customFormat="1" x14ac:dyDescent="0.35">
      <c r="D111" s="250"/>
    </row>
    <row r="112" spans="4:4" s="48" customFormat="1" x14ac:dyDescent="0.35">
      <c r="D112" s="250"/>
    </row>
    <row r="113" spans="4:4" s="48" customFormat="1" x14ac:dyDescent="0.35">
      <c r="D113" s="250"/>
    </row>
    <row r="114" spans="4:4" s="48" customFormat="1" x14ac:dyDescent="0.35">
      <c r="D114" s="250"/>
    </row>
    <row r="115" spans="4:4" s="48" customFormat="1" x14ac:dyDescent="0.35">
      <c r="D115" s="250"/>
    </row>
    <row r="116" spans="4:4" s="48" customFormat="1" x14ac:dyDescent="0.35">
      <c r="D116" s="250"/>
    </row>
    <row r="117" spans="4:4" s="48" customFormat="1" x14ac:dyDescent="0.35">
      <c r="D117" s="250"/>
    </row>
    <row r="118" spans="4:4" s="48" customFormat="1" x14ac:dyDescent="0.35">
      <c r="D118" s="250"/>
    </row>
    <row r="119" spans="4:4" s="48" customFormat="1" x14ac:dyDescent="0.35">
      <c r="D119" s="250"/>
    </row>
    <row r="120" spans="4:4" s="48" customFormat="1" x14ac:dyDescent="0.35">
      <c r="D120" s="250"/>
    </row>
    <row r="121" spans="4:4" s="48" customFormat="1" x14ac:dyDescent="0.35">
      <c r="D121" s="250"/>
    </row>
    <row r="122" spans="4:4" s="48" customFormat="1" x14ac:dyDescent="0.35">
      <c r="D122" s="250"/>
    </row>
    <row r="123" spans="4:4" s="48" customFormat="1" x14ac:dyDescent="0.35">
      <c r="D123" s="250"/>
    </row>
    <row r="124" spans="4:4" s="48" customFormat="1" x14ac:dyDescent="0.35">
      <c r="D124" s="250"/>
    </row>
    <row r="125" spans="4:4" s="48" customFormat="1" x14ac:dyDescent="0.35">
      <c r="D125" s="250"/>
    </row>
    <row r="126" spans="4:4" s="48" customFormat="1" x14ac:dyDescent="0.35">
      <c r="D126" s="250"/>
    </row>
    <row r="127" spans="4:4" s="48" customFormat="1" x14ac:dyDescent="0.35">
      <c r="D127" s="250"/>
    </row>
    <row r="128" spans="4:4" s="48" customFormat="1" x14ac:dyDescent="0.35">
      <c r="D128" s="250"/>
    </row>
    <row r="129" spans="4:9" s="48" customFormat="1" x14ac:dyDescent="0.35">
      <c r="D129" s="250"/>
    </row>
    <row r="130" spans="4:9" s="48" customFormat="1" x14ac:dyDescent="0.35">
      <c r="D130" s="250"/>
    </row>
    <row r="131" spans="4:9" s="48" customFormat="1" x14ac:dyDescent="0.35">
      <c r="D131" s="250"/>
    </row>
    <row r="132" spans="4:9" s="48" customFormat="1" x14ac:dyDescent="0.35">
      <c r="D132" s="250"/>
    </row>
    <row r="133" spans="4:9" s="48" customFormat="1" x14ac:dyDescent="0.35">
      <c r="D133" s="250"/>
    </row>
    <row r="134" spans="4:9" s="48" customFormat="1" x14ac:dyDescent="0.35">
      <c r="D134" s="250"/>
    </row>
    <row r="135" spans="4:9" s="48" customFormat="1" x14ac:dyDescent="0.35">
      <c r="D135" s="250"/>
    </row>
    <row r="136" spans="4:9" s="48" customFormat="1" x14ac:dyDescent="0.35">
      <c r="D136" s="250"/>
    </row>
    <row r="137" spans="4:9" s="48" customFormat="1" x14ac:dyDescent="0.35">
      <c r="D137" s="250"/>
    </row>
    <row r="138" spans="4:9" s="48" customFormat="1" x14ac:dyDescent="0.35">
      <c r="D138" s="250"/>
    </row>
    <row r="139" spans="4:9" s="48" customFormat="1" x14ac:dyDescent="0.35">
      <c r="D139" s="250"/>
    </row>
    <row r="140" spans="4:9" s="48" customFormat="1" x14ac:dyDescent="0.35">
      <c r="D140" s="250"/>
    </row>
    <row r="141" spans="4:9" s="48" customFormat="1" x14ac:dyDescent="0.35">
      <c r="D141" s="250"/>
    </row>
    <row r="142" spans="4:9" s="48" customFormat="1" x14ac:dyDescent="0.35">
      <c r="D142" s="250"/>
    </row>
    <row r="143" spans="4:9" x14ac:dyDescent="0.35">
      <c r="I143" s="52"/>
    </row>
    <row r="144" spans="4:9" x14ac:dyDescent="0.35">
      <c r="I144" s="52"/>
    </row>
    <row r="145" spans="9:9" x14ac:dyDescent="0.35">
      <c r="I145" s="52"/>
    </row>
    <row r="146" spans="9:9" x14ac:dyDescent="0.35">
      <c r="I146" s="52"/>
    </row>
    <row r="147" spans="9:9" x14ac:dyDescent="0.35">
      <c r="I147" s="52"/>
    </row>
    <row r="148" spans="9:9" x14ac:dyDescent="0.35">
      <c r="I148" s="52"/>
    </row>
    <row r="149" spans="9:9" x14ac:dyDescent="0.35">
      <c r="I149" s="52"/>
    </row>
    <row r="150" spans="9:9" x14ac:dyDescent="0.35">
      <c r="I150" s="52"/>
    </row>
    <row r="151" spans="9:9" x14ac:dyDescent="0.35">
      <c r="I151" s="52"/>
    </row>
    <row r="152" spans="9:9" x14ac:dyDescent="0.35">
      <c r="I152" s="52"/>
    </row>
    <row r="153" spans="9:9" x14ac:dyDescent="0.35">
      <c r="I153" s="52"/>
    </row>
    <row r="154" spans="9:9" x14ac:dyDescent="0.35">
      <c r="I154" s="52"/>
    </row>
    <row r="155" spans="9:9" x14ac:dyDescent="0.35">
      <c r="I155" s="52"/>
    </row>
    <row r="156" spans="9:9" x14ac:dyDescent="0.35">
      <c r="I156" s="52"/>
    </row>
    <row r="157" spans="9:9" x14ac:dyDescent="0.35">
      <c r="I157" s="52"/>
    </row>
    <row r="158" spans="9:9" x14ac:dyDescent="0.35">
      <c r="I158" s="52"/>
    </row>
    <row r="159" spans="9:9" x14ac:dyDescent="0.35">
      <c r="I159" s="52"/>
    </row>
    <row r="160" spans="9:9" x14ac:dyDescent="0.35">
      <c r="I160" s="52"/>
    </row>
    <row r="161" spans="9:9" x14ac:dyDescent="0.35">
      <c r="I161" s="52"/>
    </row>
    <row r="162" spans="9:9" x14ac:dyDescent="0.35">
      <c r="I162" s="52"/>
    </row>
    <row r="163" spans="9:9" x14ac:dyDescent="0.35">
      <c r="I163" s="52"/>
    </row>
    <row r="164" spans="9:9" x14ac:dyDescent="0.35">
      <c r="I164" s="52"/>
    </row>
    <row r="165" spans="9:9" x14ac:dyDescent="0.35">
      <c r="I165" s="52"/>
    </row>
    <row r="166" spans="9:9" x14ac:dyDescent="0.35">
      <c r="I166" s="52"/>
    </row>
    <row r="167" spans="9:9" x14ac:dyDescent="0.35">
      <c r="I167" s="52"/>
    </row>
    <row r="168" spans="9:9" x14ac:dyDescent="0.35">
      <c r="I168" s="52"/>
    </row>
    <row r="169" spans="9:9" x14ac:dyDescent="0.35">
      <c r="I169" s="52"/>
    </row>
    <row r="170" spans="9:9" x14ac:dyDescent="0.35">
      <c r="I170" s="52"/>
    </row>
    <row r="171" spans="9:9" x14ac:dyDescent="0.35">
      <c r="I171" s="52"/>
    </row>
    <row r="172" spans="9:9" x14ac:dyDescent="0.35">
      <c r="I172" s="52"/>
    </row>
    <row r="173" spans="9:9" x14ac:dyDescent="0.35">
      <c r="I173" s="52"/>
    </row>
    <row r="174" spans="9:9" x14ac:dyDescent="0.35">
      <c r="I174" s="52"/>
    </row>
    <row r="175" spans="9:9" x14ac:dyDescent="0.35">
      <c r="I175" s="52"/>
    </row>
    <row r="176" spans="9:9" x14ac:dyDescent="0.35">
      <c r="I176" s="52"/>
    </row>
    <row r="177" spans="9:9" x14ac:dyDescent="0.35">
      <c r="I177" s="52"/>
    </row>
    <row r="178" spans="9:9" x14ac:dyDescent="0.35">
      <c r="I178" s="52"/>
    </row>
    <row r="179" spans="9:9" x14ac:dyDescent="0.35">
      <c r="I179" s="52"/>
    </row>
    <row r="180" spans="9:9" x14ac:dyDescent="0.35">
      <c r="I180" s="52"/>
    </row>
    <row r="181" spans="9:9" x14ac:dyDescent="0.35">
      <c r="I181" s="52"/>
    </row>
    <row r="182" spans="9:9" x14ac:dyDescent="0.35">
      <c r="I182" s="52"/>
    </row>
    <row r="183" spans="9:9" x14ac:dyDescent="0.35">
      <c r="I183" s="52"/>
    </row>
    <row r="184" spans="9:9" x14ac:dyDescent="0.35">
      <c r="I184" s="52"/>
    </row>
    <row r="185" spans="9:9" x14ac:dyDescent="0.35">
      <c r="I185" s="52"/>
    </row>
    <row r="186" spans="9:9" x14ac:dyDescent="0.35">
      <c r="I186" s="52"/>
    </row>
    <row r="187" spans="9:9" x14ac:dyDescent="0.35">
      <c r="I187" s="52"/>
    </row>
    <row r="188" spans="9:9" x14ac:dyDescent="0.35">
      <c r="I188" s="52"/>
    </row>
    <row r="189" spans="9:9" x14ac:dyDescent="0.35">
      <c r="I189" s="52"/>
    </row>
    <row r="190" spans="9:9" x14ac:dyDescent="0.35">
      <c r="I190" s="52"/>
    </row>
    <row r="191" spans="9:9" x14ac:dyDescent="0.35">
      <c r="I191" s="52"/>
    </row>
    <row r="192" spans="9:9" x14ac:dyDescent="0.35">
      <c r="I192" s="52"/>
    </row>
    <row r="193" spans="9:9" x14ac:dyDescent="0.35">
      <c r="I193" s="52"/>
    </row>
    <row r="194" spans="9:9" x14ac:dyDescent="0.35">
      <c r="I194" s="52"/>
    </row>
    <row r="195" spans="9:9" x14ac:dyDescent="0.35">
      <c r="I195" s="52"/>
    </row>
    <row r="196" spans="9:9" x14ac:dyDescent="0.35">
      <c r="I196" s="52"/>
    </row>
    <row r="197" spans="9:9" x14ac:dyDescent="0.35">
      <c r="I197" s="52"/>
    </row>
    <row r="198" spans="9:9" x14ac:dyDescent="0.35">
      <c r="I198" s="52"/>
    </row>
    <row r="199" spans="9:9" x14ac:dyDescent="0.35">
      <c r="I199" s="52"/>
    </row>
    <row r="200" spans="9:9" x14ac:dyDescent="0.35">
      <c r="I200" s="52"/>
    </row>
    <row r="201" spans="9:9" x14ac:dyDescent="0.35">
      <c r="I201" s="52"/>
    </row>
    <row r="202" spans="9:9" x14ac:dyDescent="0.35">
      <c r="I202" s="52"/>
    </row>
    <row r="203" spans="9:9" x14ac:dyDescent="0.35">
      <c r="I203" s="52"/>
    </row>
    <row r="204" spans="9:9" x14ac:dyDescent="0.35">
      <c r="I204" s="52"/>
    </row>
    <row r="205" spans="9:9" x14ac:dyDescent="0.35">
      <c r="I205" s="52"/>
    </row>
    <row r="206" spans="9:9" x14ac:dyDescent="0.35">
      <c r="I206" s="52"/>
    </row>
    <row r="207" spans="9:9" x14ac:dyDescent="0.35">
      <c r="I207" s="52"/>
    </row>
    <row r="208" spans="9:9" x14ac:dyDescent="0.35">
      <c r="I208" s="52"/>
    </row>
    <row r="209" spans="9:9" x14ac:dyDescent="0.35">
      <c r="I209" s="52"/>
    </row>
    <row r="210" spans="9:9" x14ac:dyDescent="0.35">
      <c r="I210" s="52"/>
    </row>
    <row r="211" spans="9:9" x14ac:dyDescent="0.35">
      <c r="I211" s="52"/>
    </row>
    <row r="212" spans="9:9" x14ac:dyDescent="0.35">
      <c r="I212" s="52"/>
    </row>
    <row r="213" spans="9:9" x14ac:dyDescent="0.35">
      <c r="I213" s="52"/>
    </row>
    <row r="214" spans="9:9" x14ac:dyDescent="0.35">
      <c r="I214" s="52"/>
    </row>
    <row r="215" spans="9:9" x14ac:dyDescent="0.35">
      <c r="I215" s="52"/>
    </row>
    <row r="216" spans="9:9" x14ac:dyDescent="0.35">
      <c r="I216" s="52"/>
    </row>
    <row r="217" spans="9:9" x14ac:dyDescent="0.35">
      <c r="I217" s="52"/>
    </row>
    <row r="218" spans="9:9" x14ac:dyDescent="0.35">
      <c r="I218" s="52"/>
    </row>
    <row r="219" spans="9:9" x14ac:dyDescent="0.35">
      <c r="I219" s="52"/>
    </row>
    <row r="220" spans="9:9" x14ac:dyDescent="0.35">
      <c r="I220" s="52"/>
    </row>
    <row r="221" spans="9:9" x14ac:dyDescent="0.35">
      <c r="I221" s="52"/>
    </row>
    <row r="222" spans="9:9" x14ac:dyDescent="0.35">
      <c r="I222" s="52"/>
    </row>
    <row r="223" spans="9:9" x14ac:dyDescent="0.35">
      <c r="I223" s="52"/>
    </row>
    <row r="224" spans="9:9" x14ac:dyDescent="0.35">
      <c r="I224" s="52"/>
    </row>
    <row r="225" spans="9:9" x14ac:dyDescent="0.35">
      <c r="I225" s="52"/>
    </row>
    <row r="226" spans="9:9" x14ac:dyDescent="0.35">
      <c r="I226" s="52"/>
    </row>
    <row r="227" spans="9:9" x14ac:dyDescent="0.35">
      <c r="I227" s="52"/>
    </row>
    <row r="228" spans="9:9" x14ac:dyDescent="0.35">
      <c r="I228" s="52"/>
    </row>
    <row r="229" spans="9:9" x14ac:dyDescent="0.35">
      <c r="I229" s="52"/>
    </row>
    <row r="230" spans="9:9" x14ac:dyDescent="0.35">
      <c r="I230" s="52"/>
    </row>
    <row r="231" spans="9:9" x14ac:dyDescent="0.35">
      <c r="I231" s="52"/>
    </row>
    <row r="232" spans="9:9" x14ac:dyDescent="0.35">
      <c r="I232" s="52"/>
    </row>
    <row r="233" spans="9:9" x14ac:dyDescent="0.35">
      <c r="I233" s="52"/>
    </row>
    <row r="234" spans="9:9" x14ac:dyDescent="0.35">
      <c r="I234" s="52"/>
    </row>
    <row r="235" spans="9:9" x14ac:dyDescent="0.35">
      <c r="I235" s="52"/>
    </row>
    <row r="236" spans="9:9" x14ac:dyDescent="0.35">
      <c r="I236" s="52"/>
    </row>
    <row r="237" spans="9:9" x14ac:dyDescent="0.35">
      <c r="I237" s="52"/>
    </row>
    <row r="238" spans="9:9" x14ac:dyDescent="0.35">
      <c r="I238" s="52"/>
    </row>
    <row r="239" spans="9:9" x14ac:dyDescent="0.35">
      <c r="I239" s="52"/>
    </row>
    <row r="240" spans="9:9" x14ac:dyDescent="0.35">
      <c r="I240" s="52"/>
    </row>
    <row r="241" spans="9:9" x14ac:dyDescent="0.35">
      <c r="I241" s="52"/>
    </row>
    <row r="242" spans="9:9" x14ac:dyDescent="0.35">
      <c r="I242" s="52"/>
    </row>
    <row r="243" spans="9:9" x14ac:dyDescent="0.35">
      <c r="I243" s="52"/>
    </row>
    <row r="244" spans="9:9" x14ac:dyDescent="0.35">
      <c r="I244" s="52"/>
    </row>
    <row r="245" spans="9:9" x14ac:dyDescent="0.35">
      <c r="I245" s="52"/>
    </row>
    <row r="246" spans="9:9" x14ac:dyDescent="0.35">
      <c r="I246" s="52"/>
    </row>
    <row r="247" spans="9:9" x14ac:dyDescent="0.35">
      <c r="I247" s="52"/>
    </row>
    <row r="248" spans="9:9" x14ac:dyDescent="0.35">
      <c r="I248" s="52"/>
    </row>
    <row r="249" spans="9:9" x14ac:dyDescent="0.35">
      <c r="I249" s="52"/>
    </row>
    <row r="250" spans="9:9" x14ac:dyDescent="0.35">
      <c r="I250" s="52"/>
    </row>
    <row r="251" spans="9:9" x14ac:dyDescent="0.35">
      <c r="I251" s="52"/>
    </row>
    <row r="252" spans="9:9" x14ac:dyDescent="0.35">
      <c r="I252" s="52"/>
    </row>
    <row r="253" spans="9:9" x14ac:dyDescent="0.35">
      <c r="I253" s="52"/>
    </row>
    <row r="254" spans="9:9" x14ac:dyDescent="0.35">
      <c r="I254" s="52"/>
    </row>
    <row r="255" spans="9:9" x14ac:dyDescent="0.35">
      <c r="I255" s="52"/>
    </row>
    <row r="256" spans="9:9" x14ac:dyDescent="0.35">
      <c r="I256" s="52"/>
    </row>
    <row r="257" spans="9:9" x14ac:dyDescent="0.35">
      <c r="I257" s="52"/>
    </row>
    <row r="258" spans="9:9" x14ac:dyDescent="0.35">
      <c r="I258" s="52"/>
    </row>
    <row r="259" spans="9:9" x14ac:dyDescent="0.35">
      <c r="I259" s="52"/>
    </row>
    <row r="260" spans="9:9" x14ac:dyDescent="0.35">
      <c r="I260" s="52"/>
    </row>
    <row r="261" spans="9:9" x14ac:dyDescent="0.35">
      <c r="I261" s="52"/>
    </row>
    <row r="262" spans="9:9" x14ac:dyDescent="0.35">
      <c r="I262" s="52"/>
    </row>
    <row r="263" spans="9:9" x14ac:dyDescent="0.35">
      <c r="I263" s="52"/>
    </row>
    <row r="264" spans="9:9" x14ac:dyDescent="0.35">
      <c r="I264" s="52"/>
    </row>
    <row r="265" spans="9:9" x14ac:dyDescent="0.35">
      <c r="I265" s="52"/>
    </row>
    <row r="266" spans="9:9" x14ac:dyDescent="0.35">
      <c r="I266" s="52"/>
    </row>
    <row r="267" spans="9:9" x14ac:dyDescent="0.35">
      <c r="I267" s="52"/>
    </row>
    <row r="268" spans="9:9" x14ac:dyDescent="0.35">
      <c r="I268" s="52"/>
    </row>
    <row r="269" spans="9:9" x14ac:dyDescent="0.35">
      <c r="I269" s="52"/>
    </row>
    <row r="270" spans="9:9" x14ac:dyDescent="0.35">
      <c r="I270" s="52"/>
    </row>
    <row r="271" spans="9:9" x14ac:dyDescent="0.35">
      <c r="I271" s="52"/>
    </row>
    <row r="272" spans="9:9" x14ac:dyDescent="0.35">
      <c r="I272" s="52"/>
    </row>
    <row r="273" spans="9:9" x14ac:dyDescent="0.35">
      <c r="I273" s="52"/>
    </row>
    <row r="274" spans="9:9" x14ac:dyDescent="0.35">
      <c r="I274" s="52"/>
    </row>
    <row r="275" spans="9:9" x14ac:dyDescent="0.35">
      <c r="I275" s="52"/>
    </row>
    <row r="276" spans="9:9" x14ac:dyDescent="0.35">
      <c r="I276" s="52"/>
    </row>
    <row r="277" spans="9:9" x14ac:dyDescent="0.35">
      <c r="I277" s="52"/>
    </row>
    <row r="278" spans="9:9" x14ac:dyDescent="0.35">
      <c r="I278" s="52"/>
    </row>
    <row r="279" spans="9:9" x14ac:dyDescent="0.35">
      <c r="I279" s="52"/>
    </row>
    <row r="280" spans="9:9" x14ac:dyDescent="0.35">
      <c r="I280" s="52"/>
    </row>
    <row r="281" spans="9:9" x14ac:dyDescent="0.35">
      <c r="I281" s="52"/>
    </row>
    <row r="282" spans="9:9" x14ac:dyDescent="0.35">
      <c r="I282" s="52"/>
    </row>
    <row r="283" spans="9:9" x14ac:dyDescent="0.35">
      <c r="I283" s="52"/>
    </row>
    <row r="284" spans="9:9" x14ac:dyDescent="0.35">
      <c r="I284" s="52"/>
    </row>
    <row r="285" spans="9:9" x14ac:dyDescent="0.35">
      <c r="I285" s="52"/>
    </row>
    <row r="286" spans="9:9" x14ac:dyDescent="0.35">
      <c r="I286" s="52"/>
    </row>
    <row r="287" spans="9:9" x14ac:dyDescent="0.35">
      <c r="I287" s="52"/>
    </row>
    <row r="288" spans="9:9" x14ac:dyDescent="0.35">
      <c r="I288" s="52"/>
    </row>
    <row r="289" spans="9:9" x14ac:dyDescent="0.35">
      <c r="I289" s="52"/>
    </row>
    <row r="290" spans="9:9" x14ac:dyDescent="0.35">
      <c r="I290" s="52"/>
    </row>
    <row r="291" spans="9:9" x14ac:dyDescent="0.35">
      <c r="I291" s="52"/>
    </row>
    <row r="292" spans="9:9" x14ac:dyDescent="0.35">
      <c r="I292" s="52"/>
    </row>
    <row r="293" spans="9:9" x14ac:dyDescent="0.35">
      <c r="I293" s="52"/>
    </row>
    <row r="294" spans="9:9" x14ac:dyDescent="0.35">
      <c r="I294" s="52"/>
    </row>
    <row r="295" spans="9:9" x14ac:dyDescent="0.35">
      <c r="I295" s="52"/>
    </row>
    <row r="296" spans="9:9" x14ac:dyDescent="0.35">
      <c r="I296" s="52"/>
    </row>
    <row r="297" spans="9:9" x14ac:dyDescent="0.35">
      <c r="I297" s="52"/>
    </row>
    <row r="298" spans="9:9" x14ac:dyDescent="0.35">
      <c r="I298" s="52"/>
    </row>
    <row r="299" spans="9:9" x14ac:dyDescent="0.35">
      <c r="I299" s="52"/>
    </row>
    <row r="300" spans="9:9" x14ac:dyDescent="0.35">
      <c r="I300" s="52"/>
    </row>
    <row r="301" spans="9:9" x14ac:dyDescent="0.35">
      <c r="I301" s="52"/>
    </row>
    <row r="302" spans="9:9" x14ac:dyDescent="0.35">
      <c r="I302" s="52"/>
    </row>
    <row r="303" spans="9:9" x14ac:dyDescent="0.35">
      <c r="I303" s="52"/>
    </row>
    <row r="304" spans="9:9" x14ac:dyDescent="0.35">
      <c r="I304" s="52"/>
    </row>
    <row r="305" spans="9:9" x14ac:dyDescent="0.35">
      <c r="I305" s="52"/>
    </row>
    <row r="306" spans="9:9" x14ac:dyDescent="0.35">
      <c r="I306" s="52"/>
    </row>
    <row r="307" spans="9:9" x14ac:dyDescent="0.35">
      <c r="I307" s="52"/>
    </row>
    <row r="308" spans="9:9" x14ac:dyDescent="0.35">
      <c r="I308" s="52"/>
    </row>
    <row r="309" spans="9:9" x14ac:dyDescent="0.35">
      <c r="I309" s="52"/>
    </row>
    <row r="310" spans="9:9" x14ac:dyDescent="0.35">
      <c r="I310" s="52"/>
    </row>
    <row r="311" spans="9:9" x14ac:dyDescent="0.35">
      <c r="I311" s="52"/>
    </row>
    <row r="312" spans="9:9" x14ac:dyDescent="0.35">
      <c r="I312" s="52"/>
    </row>
    <row r="313" spans="9:9" x14ac:dyDescent="0.35">
      <c r="I313" s="52"/>
    </row>
    <row r="314" spans="9:9" x14ac:dyDescent="0.35">
      <c r="I314" s="52"/>
    </row>
    <row r="315" spans="9:9" x14ac:dyDescent="0.35">
      <c r="I315" s="52"/>
    </row>
    <row r="316" spans="9:9" x14ac:dyDescent="0.35">
      <c r="I316" s="52"/>
    </row>
    <row r="317" spans="9:9" x14ac:dyDescent="0.35">
      <c r="I317" s="52"/>
    </row>
    <row r="318" spans="9:9" x14ac:dyDescent="0.35">
      <c r="I318" s="52"/>
    </row>
    <row r="319" spans="9:9" x14ac:dyDescent="0.35">
      <c r="I319" s="52"/>
    </row>
    <row r="320" spans="9:9" x14ac:dyDescent="0.35">
      <c r="I320" s="52"/>
    </row>
    <row r="321" spans="9:9" x14ac:dyDescent="0.35">
      <c r="I321" s="52"/>
    </row>
    <row r="322" spans="9:9" x14ac:dyDescent="0.35">
      <c r="I322" s="52"/>
    </row>
    <row r="323" spans="9:9" x14ac:dyDescent="0.35">
      <c r="I323" s="52"/>
    </row>
    <row r="324" spans="9:9" x14ac:dyDescent="0.35">
      <c r="I324" s="52"/>
    </row>
    <row r="325" spans="9:9" x14ac:dyDescent="0.35">
      <c r="I325" s="52"/>
    </row>
    <row r="326" spans="9:9" x14ac:dyDescent="0.35">
      <c r="I326" s="52"/>
    </row>
    <row r="327" spans="9:9" x14ac:dyDescent="0.35">
      <c r="I327" s="52"/>
    </row>
    <row r="328" spans="9:9" x14ac:dyDescent="0.35">
      <c r="I328" s="52"/>
    </row>
    <row r="329" spans="9:9" x14ac:dyDescent="0.35">
      <c r="I329" s="52"/>
    </row>
    <row r="330" spans="9:9" x14ac:dyDescent="0.35">
      <c r="I330" s="52"/>
    </row>
    <row r="331" spans="9:9" x14ac:dyDescent="0.35">
      <c r="I331" s="52"/>
    </row>
    <row r="332" spans="9:9" x14ac:dyDescent="0.35">
      <c r="I332" s="52"/>
    </row>
    <row r="333" spans="9:9" x14ac:dyDescent="0.35">
      <c r="I333" s="52"/>
    </row>
    <row r="334" spans="9:9" x14ac:dyDescent="0.35">
      <c r="I334" s="52"/>
    </row>
    <row r="335" spans="9:9" x14ac:dyDescent="0.35">
      <c r="I335" s="52"/>
    </row>
    <row r="336" spans="9:9" x14ac:dyDescent="0.35">
      <c r="I336" s="52"/>
    </row>
    <row r="337" spans="9:9" x14ac:dyDescent="0.35">
      <c r="I337" s="52"/>
    </row>
    <row r="338" spans="9:9" x14ac:dyDescent="0.35">
      <c r="I338" s="52"/>
    </row>
    <row r="339" spans="9:9" x14ac:dyDescent="0.35">
      <c r="I339" s="52"/>
    </row>
    <row r="340" spans="9:9" x14ac:dyDescent="0.35">
      <c r="I340" s="52"/>
    </row>
    <row r="341" spans="9:9" x14ac:dyDescent="0.35">
      <c r="I341" s="52"/>
    </row>
    <row r="342" spans="9:9" x14ac:dyDescent="0.35">
      <c r="I342" s="52"/>
    </row>
    <row r="343" spans="9:9" x14ac:dyDescent="0.35">
      <c r="I343" s="52"/>
    </row>
    <row r="344" spans="9:9" x14ac:dyDescent="0.35">
      <c r="I344" s="52"/>
    </row>
    <row r="345" spans="9:9" x14ac:dyDescent="0.35">
      <c r="I345" s="52"/>
    </row>
    <row r="346" spans="9:9" x14ac:dyDescent="0.35">
      <c r="I346" s="52"/>
    </row>
    <row r="347" spans="9:9" x14ac:dyDescent="0.35">
      <c r="I347" s="52"/>
    </row>
    <row r="348" spans="9:9" x14ac:dyDescent="0.35">
      <c r="I348" s="52"/>
    </row>
    <row r="349" spans="9:9" x14ac:dyDescent="0.35">
      <c r="I349" s="52"/>
    </row>
    <row r="350" spans="9:9" x14ac:dyDescent="0.35">
      <c r="I350" s="52"/>
    </row>
    <row r="351" spans="9:9" x14ac:dyDescent="0.35">
      <c r="I351" s="52"/>
    </row>
    <row r="352" spans="9:9" x14ac:dyDescent="0.35">
      <c r="I352" s="52"/>
    </row>
    <row r="353" spans="9:9" x14ac:dyDescent="0.35">
      <c r="I353" s="52"/>
    </row>
    <row r="354" spans="9:9" x14ac:dyDescent="0.35">
      <c r="I354" s="52"/>
    </row>
    <row r="355" spans="9:9" x14ac:dyDescent="0.35">
      <c r="I355" s="52"/>
    </row>
    <row r="356" spans="9:9" x14ac:dyDescent="0.35">
      <c r="I356" s="52"/>
    </row>
    <row r="357" spans="9:9" x14ac:dyDescent="0.35">
      <c r="I357" s="52"/>
    </row>
    <row r="358" spans="9:9" x14ac:dyDescent="0.35">
      <c r="I358" s="52"/>
    </row>
    <row r="359" spans="9:9" x14ac:dyDescent="0.35">
      <c r="I359" s="52"/>
    </row>
    <row r="360" spans="9:9" x14ac:dyDescent="0.35">
      <c r="I360" s="52"/>
    </row>
    <row r="361" spans="9:9" x14ac:dyDescent="0.35">
      <c r="I361" s="52"/>
    </row>
    <row r="362" spans="9:9" x14ac:dyDescent="0.35">
      <c r="I362" s="52"/>
    </row>
    <row r="363" spans="9:9" x14ac:dyDescent="0.35">
      <c r="I363" s="52"/>
    </row>
    <row r="364" spans="9:9" x14ac:dyDescent="0.35">
      <c r="I364" s="52"/>
    </row>
    <row r="365" spans="9:9" x14ac:dyDescent="0.35">
      <c r="I365" s="52"/>
    </row>
    <row r="366" spans="9:9" x14ac:dyDescent="0.35">
      <c r="I366" s="52"/>
    </row>
    <row r="367" spans="9:9" x14ac:dyDescent="0.35">
      <c r="I367" s="52"/>
    </row>
    <row r="368" spans="9:9" x14ac:dyDescent="0.35">
      <c r="I368" s="52"/>
    </row>
    <row r="369" spans="9:9" x14ac:dyDescent="0.35">
      <c r="I369" s="52"/>
    </row>
    <row r="370" spans="9:9" x14ac:dyDescent="0.35">
      <c r="I370" s="52"/>
    </row>
    <row r="371" spans="9:9" x14ac:dyDescent="0.35">
      <c r="I371" s="52"/>
    </row>
    <row r="372" spans="9:9" x14ac:dyDescent="0.35">
      <c r="I372" s="52"/>
    </row>
    <row r="373" spans="9:9" x14ac:dyDescent="0.35">
      <c r="I373" s="52"/>
    </row>
    <row r="374" spans="9:9" x14ac:dyDescent="0.35">
      <c r="I374" s="52"/>
    </row>
    <row r="375" spans="9:9" x14ac:dyDescent="0.35">
      <c r="I375" s="52"/>
    </row>
    <row r="376" spans="9:9" x14ac:dyDescent="0.35">
      <c r="I376" s="52"/>
    </row>
    <row r="377" spans="9:9" x14ac:dyDescent="0.35">
      <c r="I377" s="52"/>
    </row>
    <row r="378" spans="9:9" x14ac:dyDescent="0.35">
      <c r="I378" s="52"/>
    </row>
    <row r="379" spans="9:9" x14ac:dyDescent="0.35">
      <c r="I379" s="52"/>
    </row>
    <row r="380" spans="9:9" x14ac:dyDescent="0.35">
      <c r="I380" s="52"/>
    </row>
    <row r="381" spans="9:9" x14ac:dyDescent="0.35">
      <c r="I381" s="52"/>
    </row>
    <row r="382" spans="9:9" x14ac:dyDescent="0.35">
      <c r="I382" s="52"/>
    </row>
    <row r="383" spans="9:9" x14ac:dyDescent="0.35">
      <c r="I383" s="52"/>
    </row>
    <row r="384" spans="9:9" x14ac:dyDescent="0.35">
      <c r="I384" s="52"/>
    </row>
    <row r="385" spans="9:9" x14ac:dyDescent="0.35">
      <c r="I385" s="52"/>
    </row>
    <row r="386" spans="9:9" x14ac:dyDescent="0.35">
      <c r="I386" s="52"/>
    </row>
    <row r="387" spans="9:9" x14ac:dyDescent="0.35">
      <c r="I387" s="52"/>
    </row>
    <row r="388" spans="9:9" x14ac:dyDescent="0.35">
      <c r="I388" s="52"/>
    </row>
    <row r="389" spans="9:9" x14ac:dyDescent="0.35">
      <c r="I389" s="52"/>
    </row>
    <row r="390" spans="9:9" x14ac:dyDescent="0.35">
      <c r="I390" s="52"/>
    </row>
    <row r="391" spans="9:9" x14ac:dyDescent="0.35">
      <c r="I391" s="52"/>
    </row>
    <row r="392" spans="9:9" x14ac:dyDescent="0.35">
      <c r="I392" s="52"/>
    </row>
    <row r="393" spans="9:9" x14ac:dyDescent="0.35">
      <c r="I393" s="52"/>
    </row>
    <row r="394" spans="9:9" x14ac:dyDescent="0.35">
      <c r="I394" s="52"/>
    </row>
    <row r="395" spans="9:9" x14ac:dyDescent="0.35">
      <c r="I395" s="52"/>
    </row>
    <row r="396" spans="9:9" x14ac:dyDescent="0.35">
      <c r="I396" s="52"/>
    </row>
    <row r="397" spans="9:9" x14ac:dyDescent="0.35">
      <c r="I397" s="52"/>
    </row>
    <row r="398" spans="9:9" x14ac:dyDescent="0.35">
      <c r="I398" s="52"/>
    </row>
    <row r="399" spans="9:9" x14ac:dyDescent="0.35">
      <c r="I399" s="52"/>
    </row>
    <row r="400" spans="9:9" x14ac:dyDescent="0.35">
      <c r="I400" s="52"/>
    </row>
    <row r="401" spans="9:9" x14ac:dyDescent="0.35">
      <c r="I401" s="52"/>
    </row>
    <row r="402" spans="9:9" x14ac:dyDescent="0.35">
      <c r="I402" s="52"/>
    </row>
    <row r="403" spans="9:9" x14ac:dyDescent="0.35">
      <c r="I403" s="52"/>
    </row>
    <row r="404" spans="9:9" x14ac:dyDescent="0.35">
      <c r="I404" s="52"/>
    </row>
    <row r="405" spans="9:9" x14ac:dyDescent="0.35">
      <c r="I405" s="52"/>
    </row>
    <row r="406" spans="9:9" x14ac:dyDescent="0.35">
      <c r="I406" s="52"/>
    </row>
    <row r="407" spans="9:9" x14ac:dyDescent="0.35">
      <c r="I407" s="52"/>
    </row>
    <row r="408" spans="9:9" x14ac:dyDescent="0.35">
      <c r="I408" s="52"/>
    </row>
    <row r="409" spans="9:9" x14ac:dyDescent="0.35">
      <c r="I409" s="52"/>
    </row>
    <row r="410" spans="9:9" x14ac:dyDescent="0.35">
      <c r="I410" s="52"/>
    </row>
    <row r="411" spans="9:9" x14ac:dyDescent="0.35">
      <c r="I411" s="52"/>
    </row>
    <row r="412" spans="9:9" x14ac:dyDescent="0.35">
      <c r="I412" s="52"/>
    </row>
    <row r="413" spans="9:9" x14ac:dyDescent="0.35">
      <c r="I413" s="52"/>
    </row>
    <row r="414" spans="9:9" x14ac:dyDescent="0.35">
      <c r="I414" s="52"/>
    </row>
    <row r="415" spans="9:9" x14ac:dyDescent="0.35">
      <c r="I415" s="52"/>
    </row>
    <row r="416" spans="9:9" x14ac:dyDescent="0.35">
      <c r="I416" s="52"/>
    </row>
    <row r="417" spans="9:9" x14ac:dyDescent="0.35">
      <c r="I417" s="52"/>
    </row>
    <row r="418" spans="9:9" x14ac:dyDescent="0.35">
      <c r="I418" s="52"/>
    </row>
    <row r="419" spans="9:9" x14ac:dyDescent="0.35">
      <c r="I419" s="52"/>
    </row>
    <row r="420" spans="9:9" x14ac:dyDescent="0.35">
      <c r="I420" s="52"/>
    </row>
    <row r="421" spans="9:9" x14ac:dyDescent="0.35">
      <c r="I421" s="52"/>
    </row>
    <row r="422" spans="9:9" x14ac:dyDescent="0.35">
      <c r="I422" s="52"/>
    </row>
    <row r="423" spans="9:9" x14ac:dyDescent="0.35">
      <c r="I423" s="52"/>
    </row>
    <row r="424" spans="9:9" x14ac:dyDescent="0.35">
      <c r="I424" s="52"/>
    </row>
    <row r="425" spans="9:9" x14ac:dyDescent="0.35">
      <c r="I425" s="52"/>
    </row>
    <row r="426" spans="9:9" x14ac:dyDescent="0.35">
      <c r="I426" s="52"/>
    </row>
    <row r="427" spans="9:9" x14ac:dyDescent="0.35">
      <c r="I427" s="52"/>
    </row>
    <row r="428" spans="9:9" x14ac:dyDescent="0.35">
      <c r="I428" s="52"/>
    </row>
    <row r="429" spans="9:9" x14ac:dyDescent="0.35">
      <c r="I429" s="52"/>
    </row>
    <row r="430" spans="9:9" x14ac:dyDescent="0.35">
      <c r="I430" s="52"/>
    </row>
    <row r="431" spans="9:9" x14ac:dyDescent="0.35">
      <c r="I431" s="52"/>
    </row>
    <row r="432" spans="9:9" x14ac:dyDescent="0.35">
      <c r="I432" s="52"/>
    </row>
    <row r="433" spans="9:9" x14ac:dyDescent="0.35">
      <c r="I433" s="52"/>
    </row>
    <row r="434" spans="9:9" x14ac:dyDescent="0.35">
      <c r="I434" s="52"/>
    </row>
    <row r="435" spans="9:9" x14ac:dyDescent="0.35">
      <c r="I435" s="52"/>
    </row>
    <row r="436" spans="9:9" x14ac:dyDescent="0.35">
      <c r="I436" s="52"/>
    </row>
    <row r="437" spans="9:9" x14ac:dyDescent="0.35">
      <c r="I437" s="52"/>
    </row>
    <row r="438" spans="9:9" x14ac:dyDescent="0.35">
      <c r="I438" s="52"/>
    </row>
    <row r="439" spans="9:9" x14ac:dyDescent="0.35">
      <c r="I439" s="52"/>
    </row>
    <row r="440" spans="9:9" x14ac:dyDescent="0.35">
      <c r="I440" s="52"/>
    </row>
    <row r="441" spans="9:9" x14ac:dyDescent="0.35">
      <c r="I441" s="52"/>
    </row>
    <row r="442" spans="9:9" x14ac:dyDescent="0.35">
      <c r="I442" s="52"/>
    </row>
    <row r="443" spans="9:9" x14ac:dyDescent="0.35">
      <c r="I443" s="52"/>
    </row>
    <row r="444" spans="9:9" x14ac:dyDescent="0.35">
      <c r="I444" s="52"/>
    </row>
    <row r="445" spans="9:9" x14ac:dyDescent="0.35">
      <c r="I445" s="52"/>
    </row>
    <row r="446" spans="9:9" x14ac:dyDescent="0.35">
      <c r="I446" s="52"/>
    </row>
    <row r="447" spans="9:9" x14ac:dyDescent="0.35">
      <c r="I447" s="52"/>
    </row>
    <row r="448" spans="9:9" x14ac:dyDescent="0.35">
      <c r="I448" s="52"/>
    </row>
    <row r="449" spans="9:9" x14ac:dyDescent="0.35">
      <c r="I449" s="52"/>
    </row>
    <row r="450" spans="9:9" x14ac:dyDescent="0.35">
      <c r="I450" s="52"/>
    </row>
    <row r="451" spans="9:9" x14ac:dyDescent="0.35">
      <c r="I451" s="52"/>
    </row>
    <row r="452" spans="9:9" x14ac:dyDescent="0.35">
      <c r="I452" s="52"/>
    </row>
    <row r="453" spans="9:9" x14ac:dyDescent="0.35">
      <c r="I453" s="52"/>
    </row>
    <row r="454" spans="9:9" x14ac:dyDescent="0.35">
      <c r="I454" s="52"/>
    </row>
    <row r="455" spans="9:9" x14ac:dyDescent="0.35">
      <c r="I455" s="52"/>
    </row>
    <row r="456" spans="9:9" x14ac:dyDescent="0.35">
      <c r="I456" s="52"/>
    </row>
    <row r="457" spans="9:9" x14ac:dyDescent="0.35">
      <c r="I457" s="52"/>
    </row>
    <row r="458" spans="9:9" x14ac:dyDescent="0.35">
      <c r="I458" s="52"/>
    </row>
    <row r="459" spans="9:9" x14ac:dyDescent="0.35">
      <c r="I459" s="52"/>
    </row>
    <row r="460" spans="9:9" x14ac:dyDescent="0.35">
      <c r="I460" s="52"/>
    </row>
    <row r="461" spans="9:9" x14ac:dyDescent="0.35">
      <c r="I461" s="52"/>
    </row>
    <row r="462" spans="9:9" x14ac:dyDescent="0.35">
      <c r="I462" s="52"/>
    </row>
    <row r="463" spans="9:9" x14ac:dyDescent="0.35">
      <c r="I463" s="52"/>
    </row>
    <row r="464" spans="9:9" x14ac:dyDescent="0.35">
      <c r="I464" s="52"/>
    </row>
    <row r="465" spans="9:9" x14ac:dyDescent="0.35">
      <c r="I465" s="52"/>
    </row>
    <row r="466" spans="9:9" x14ac:dyDescent="0.35">
      <c r="I466" s="52"/>
    </row>
    <row r="467" spans="9:9" x14ac:dyDescent="0.35">
      <c r="I467" s="52"/>
    </row>
    <row r="468" spans="9:9" x14ac:dyDescent="0.35">
      <c r="I468" s="52"/>
    </row>
    <row r="469" spans="9:9" x14ac:dyDescent="0.35">
      <c r="I469" s="52"/>
    </row>
    <row r="470" spans="9:9" x14ac:dyDescent="0.35">
      <c r="I470" s="52"/>
    </row>
    <row r="471" spans="9:9" x14ac:dyDescent="0.35">
      <c r="I471" s="52"/>
    </row>
    <row r="472" spans="9:9" x14ac:dyDescent="0.35">
      <c r="I472" s="52"/>
    </row>
    <row r="473" spans="9:9" x14ac:dyDescent="0.35">
      <c r="I473" s="52"/>
    </row>
    <row r="474" spans="9:9" x14ac:dyDescent="0.35">
      <c r="I474" s="52"/>
    </row>
    <row r="475" spans="9:9" x14ac:dyDescent="0.35">
      <c r="I475" s="52"/>
    </row>
    <row r="476" spans="9:9" x14ac:dyDescent="0.35">
      <c r="I476" s="52"/>
    </row>
    <row r="477" spans="9:9" x14ac:dyDescent="0.35">
      <c r="I477" s="52"/>
    </row>
    <row r="478" spans="9:9" x14ac:dyDescent="0.35">
      <c r="I478" s="52"/>
    </row>
    <row r="479" spans="9:9" x14ac:dyDescent="0.35">
      <c r="I479" s="52"/>
    </row>
    <row r="480" spans="9:9" x14ac:dyDescent="0.35">
      <c r="I480" s="52"/>
    </row>
    <row r="481" spans="9:9" x14ac:dyDescent="0.35">
      <c r="I481" s="52"/>
    </row>
    <row r="482" spans="9:9" x14ac:dyDescent="0.35">
      <c r="I482" s="52"/>
    </row>
    <row r="483" spans="9:9" x14ac:dyDescent="0.35">
      <c r="I483" s="52"/>
    </row>
    <row r="484" spans="9:9" x14ac:dyDescent="0.35">
      <c r="I484" s="52"/>
    </row>
    <row r="485" spans="9:9" x14ac:dyDescent="0.35">
      <c r="I485" s="52"/>
    </row>
    <row r="486" spans="9:9" x14ac:dyDescent="0.35">
      <c r="I486" s="52"/>
    </row>
    <row r="487" spans="9:9" x14ac:dyDescent="0.35">
      <c r="I487" s="52"/>
    </row>
    <row r="488" spans="9:9" x14ac:dyDescent="0.35">
      <c r="I488" s="52"/>
    </row>
    <row r="489" spans="9:9" x14ac:dyDescent="0.35">
      <c r="I489" s="52"/>
    </row>
    <row r="490" spans="9:9" x14ac:dyDescent="0.35">
      <c r="I490" s="52"/>
    </row>
    <row r="491" spans="9:9" x14ac:dyDescent="0.35">
      <c r="I491" s="52"/>
    </row>
    <row r="492" spans="9:9" x14ac:dyDescent="0.35">
      <c r="I492" s="52"/>
    </row>
    <row r="493" spans="9:9" x14ac:dyDescent="0.35">
      <c r="I493" s="52"/>
    </row>
    <row r="494" spans="9:9" x14ac:dyDescent="0.35">
      <c r="I494" s="52"/>
    </row>
    <row r="495" spans="9:9" x14ac:dyDescent="0.35">
      <c r="I495" s="52"/>
    </row>
    <row r="496" spans="9:9" x14ac:dyDescent="0.35">
      <c r="I496" s="52"/>
    </row>
    <row r="497" spans="9:9" x14ac:dyDescent="0.35">
      <c r="I497" s="52"/>
    </row>
    <row r="498" spans="9:9" x14ac:dyDescent="0.35">
      <c r="I498" s="52"/>
    </row>
    <row r="499" spans="9:9" x14ac:dyDescent="0.35">
      <c r="I499" s="52"/>
    </row>
    <row r="500" spans="9:9" x14ac:dyDescent="0.35">
      <c r="I500" s="52"/>
    </row>
    <row r="501" spans="9:9" x14ac:dyDescent="0.35">
      <c r="I501" s="52"/>
    </row>
    <row r="502" spans="9:9" x14ac:dyDescent="0.35">
      <c r="I502" s="52"/>
    </row>
    <row r="503" spans="9:9" x14ac:dyDescent="0.35">
      <c r="I503" s="52"/>
    </row>
    <row r="504" spans="9:9" x14ac:dyDescent="0.35">
      <c r="I504" s="52"/>
    </row>
    <row r="505" spans="9:9" x14ac:dyDescent="0.35">
      <c r="I505" s="52"/>
    </row>
    <row r="506" spans="9:9" x14ac:dyDescent="0.35">
      <c r="I506" s="52"/>
    </row>
    <row r="507" spans="9:9" x14ac:dyDescent="0.35">
      <c r="I507" s="52"/>
    </row>
    <row r="508" spans="9:9" x14ac:dyDescent="0.35">
      <c r="I508" s="52"/>
    </row>
    <row r="509" spans="9:9" x14ac:dyDescent="0.35">
      <c r="I509" s="52"/>
    </row>
    <row r="510" spans="9:9" x14ac:dyDescent="0.35">
      <c r="I510" s="52"/>
    </row>
    <row r="511" spans="9:9" x14ac:dyDescent="0.35">
      <c r="I511" s="52"/>
    </row>
    <row r="512" spans="9:9" x14ac:dyDescent="0.35">
      <c r="I512" s="52"/>
    </row>
    <row r="513" spans="9:9" x14ac:dyDescent="0.35">
      <c r="I513" s="52"/>
    </row>
    <row r="514" spans="9:9" x14ac:dyDescent="0.35">
      <c r="I514" s="52"/>
    </row>
    <row r="515" spans="9:9" x14ac:dyDescent="0.35">
      <c r="I515" s="52"/>
    </row>
    <row r="516" spans="9:9" x14ac:dyDescent="0.35">
      <c r="I516" s="52"/>
    </row>
    <row r="517" spans="9:9" x14ac:dyDescent="0.35">
      <c r="I517" s="52"/>
    </row>
    <row r="518" spans="9:9" x14ac:dyDescent="0.35">
      <c r="I518" s="52"/>
    </row>
    <row r="519" spans="9:9" x14ac:dyDescent="0.35">
      <c r="I519" s="52"/>
    </row>
    <row r="520" spans="9:9" x14ac:dyDescent="0.35">
      <c r="I520" s="52"/>
    </row>
    <row r="521" spans="9:9" x14ac:dyDescent="0.35">
      <c r="I521" s="52"/>
    </row>
    <row r="522" spans="9:9" x14ac:dyDescent="0.35">
      <c r="I522" s="52"/>
    </row>
    <row r="523" spans="9:9" x14ac:dyDescent="0.35">
      <c r="I523" s="52"/>
    </row>
    <row r="524" spans="9:9" x14ac:dyDescent="0.35">
      <c r="I524" s="52"/>
    </row>
    <row r="525" spans="9:9" x14ac:dyDescent="0.35">
      <c r="I525" s="52"/>
    </row>
    <row r="526" spans="9:9" x14ac:dyDescent="0.35">
      <c r="I526" s="52"/>
    </row>
  </sheetData>
  <sheetProtection algorithmName="SHA-512" hashValue="MvtPCAYnLhTsGpDdVjOKzHW701Xd/x16A98U8JZr3Y8zD0HS7o9ECtMwDqlxwd+0xjCbmg3ovGwbpIeA+u82xw==" saltValue="0xa6pVcyaSgVVXEt5iVpmA==" spinCount="100000" sheet="1" objects="1" scenarios="1"/>
  <mergeCells count="18">
    <mergeCell ref="B8:D8"/>
    <mergeCell ref="B9:D9"/>
    <mergeCell ref="B20:D20"/>
    <mergeCell ref="B32:C32"/>
    <mergeCell ref="B31:C31"/>
    <mergeCell ref="B12:D12"/>
    <mergeCell ref="B13:D13"/>
    <mergeCell ref="B14:D14"/>
    <mergeCell ref="B15:D15"/>
    <mergeCell ref="B16:D16"/>
    <mergeCell ref="B18:D18"/>
    <mergeCell ref="B19:D19"/>
    <mergeCell ref="B17:D17"/>
    <mergeCell ref="B60:C60"/>
    <mergeCell ref="B57:C57"/>
    <mergeCell ref="B58:C58"/>
    <mergeCell ref="B10:D10"/>
    <mergeCell ref="B11:D11"/>
  </mergeCells>
  <conditionalFormatting sqref="E8">
    <cfRule type="expression" dxfId="56" priority="31">
      <formula>ISBLANK(E8)</formula>
    </cfRule>
  </conditionalFormatting>
  <conditionalFormatting sqref="E9">
    <cfRule type="expression" dxfId="55" priority="80">
      <formula>E9=""</formula>
    </cfRule>
  </conditionalFormatting>
  <conditionalFormatting sqref="E20">
    <cfRule type="expression" dxfId="44" priority="87">
      <formula>E20=""</formula>
    </cfRule>
  </conditionalFormatting>
  <pageMargins left="0.7" right="0.7" top="0.75" bottom="0.75" header="0.3" footer="0.3"/>
  <pageSetup paperSize="9" orientation="portrait" r:id="rId1"/>
  <ignoredErrors>
    <ignoredError sqref="I28" formula="1"/>
  </ignoredErrors>
  <drawing r:id="rId2"/>
  <extLst>
    <ext xmlns:x14="http://schemas.microsoft.com/office/spreadsheetml/2009/9/main" uri="{78C0D931-6437-407d-A8EE-F0AAD7539E65}">
      <x14:conditionalFormattings>
        <x14:conditionalFormatting xmlns:xm="http://schemas.microsoft.com/office/excel/2006/main">
          <x14:cfRule type="cellIs" priority="75" operator="equal" id="{00000000-000E-0000-0000-000026000000}">
            <xm:f>'input data - hide'!$A$35</xm:f>
            <x14:dxf>
              <font>
                <b/>
                <i val="0"/>
                <color theme="9"/>
              </font>
              <fill>
                <patternFill>
                  <bgColor theme="9" tint="0.79998168889431442"/>
                </patternFill>
              </fill>
            </x14:dxf>
          </x14:cfRule>
          <x14:cfRule type="cellIs" priority="76" operator="equal" id="{04EF6867-4B29-42F1-86BA-218BAAE0D891}">
            <xm:f>'input data - hide'!$A$36</xm:f>
            <x14:dxf>
              <font>
                <b/>
                <i val="0"/>
                <color theme="3"/>
              </font>
              <fill>
                <patternFill>
                  <bgColor theme="4" tint="0.59996337778862885"/>
                </patternFill>
              </fill>
            </x14:dxf>
          </x14:cfRule>
          <xm:sqref>D24:D66</xm:sqref>
        </x14:conditionalFormatting>
        <x14:conditionalFormatting xmlns:xm="http://schemas.microsoft.com/office/excel/2006/main">
          <x14:cfRule type="expression" priority="42" id="{FF1FAC45-A012-4155-8340-A4B961D83155}">
            <xm:f>E10='input data - hide'!$B$24</xm:f>
            <x14:dxf>
              <font>
                <color rgb="FF000000"/>
              </font>
              <fill>
                <patternFill patternType="solid">
                  <fgColor indexed="64"/>
                  <bgColor rgb="FFFFEB8F"/>
                </patternFill>
              </fill>
            </x14:dxf>
          </x14:cfRule>
          <xm:sqref>E10</xm:sqref>
        </x14:conditionalFormatting>
        <x14:conditionalFormatting xmlns:xm="http://schemas.microsoft.com/office/excel/2006/main">
          <x14:cfRule type="expression" priority="86" id="{09747D55-A9B1-456C-A1EC-1D50192F9B41}">
            <xm:f>AND($E$10&lt;&gt;'input data - hide'!$B$28,$E$11='input data - hide'!$A$24)</xm:f>
            <x14:dxf>
              <font>
                <color rgb="FF000000"/>
              </font>
              <fill>
                <patternFill patternType="solid">
                  <fgColor indexed="64"/>
                  <bgColor rgb="FFFFEB8F"/>
                </patternFill>
              </fill>
            </x14:dxf>
          </x14:cfRule>
          <xm:sqref>E11</xm:sqref>
        </x14:conditionalFormatting>
        <x14:conditionalFormatting xmlns:xm="http://schemas.microsoft.com/office/excel/2006/main">
          <x14:cfRule type="expression" priority="43" id="{C9B8B945-DD62-47E2-BF0E-23E0489D18E9}">
            <xm:f>E12='input data - hide'!$C$24</xm:f>
            <x14:dxf>
              <font>
                <color rgb="FF000000"/>
              </font>
              <fill>
                <patternFill patternType="solid">
                  <fgColor indexed="64"/>
                  <bgColor rgb="FFFFEB8F"/>
                </patternFill>
              </fill>
            </x14:dxf>
          </x14:cfRule>
          <xm:sqref>E12</xm:sqref>
        </x14:conditionalFormatting>
        <x14:conditionalFormatting xmlns:xm="http://schemas.microsoft.com/office/excel/2006/main">
          <x14:cfRule type="expression" priority="44" id="{6371EC93-3B9D-43BB-9F63-47A2E5EDAE22}">
            <xm:f>E13='input data - hide'!$D$24</xm:f>
            <x14:dxf>
              <font>
                <color rgb="FF000000"/>
              </font>
              <fill>
                <patternFill patternType="solid">
                  <fgColor indexed="64"/>
                  <bgColor rgb="FFFFEB8F"/>
                </patternFill>
              </fill>
            </x14:dxf>
          </x14:cfRule>
          <xm:sqref>E13</xm:sqref>
        </x14:conditionalFormatting>
        <x14:conditionalFormatting xmlns:xm="http://schemas.microsoft.com/office/excel/2006/main">
          <x14:cfRule type="expression" priority="78" id="{D25721F0-A7EA-4C08-9F27-004C736B706F}">
            <xm:f>AND($E$13='input data - hide'!$D$28,OR($E$14='input data - hide'!$A$24,$E$14='input data - hide'!$A$25))</xm:f>
            <x14:dxf>
              <font>
                <color rgb="FF000000"/>
              </font>
              <fill>
                <patternFill patternType="solid">
                  <fgColor indexed="64"/>
                  <bgColor rgb="FFFFEB8F"/>
                </patternFill>
              </fill>
            </x14:dxf>
          </x14:cfRule>
          <xm:sqref>E14</xm:sqref>
        </x14:conditionalFormatting>
        <x14:conditionalFormatting xmlns:xm="http://schemas.microsoft.com/office/excel/2006/main">
          <x14:cfRule type="expression" priority="79" id="{DFF7F77F-8B42-4539-BD48-E3236F775DE8}">
            <xm:f>AND($E$13='input data - hide'!$D$28,$E$14='input data - hide'!$A$26,OR($E$15='input data - hide'!$A$24,$E$15='input data - hide'!$A$25))</xm:f>
            <x14:dxf>
              <font>
                <color rgb="FF000000"/>
              </font>
              <fill>
                <patternFill patternType="solid">
                  <fgColor indexed="64"/>
                  <bgColor rgb="FFFFEB8F"/>
                </patternFill>
              </fill>
            </x14:dxf>
          </x14:cfRule>
          <xm:sqref>E15</xm:sqref>
        </x14:conditionalFormatting>
        <x14:conditionalFormatting xmlns:xm="http://schemas.microsoft.com/office/excel/2006/main">
          <x14:cfRule type="expression" priority="82" id="{2A357CE8-B632-44C0-98AE-C4BC8046157D}">
            <xm:f>E16='input data - hide'!$A$24</xm:f>
            <x14:dxf>
              <font>
                <color rgb="FF000000"/>
              </font>
              <fill>
                <patternFill patternType="solid">
                  <fgColor indexed="64"/>
                  <bgColor rgb="FFFFEB8F"/>
                </patternFill>
              </fill>
            </x14:dxf>
          </x14:cfRule>
          <xm:sqref>E16</xm:sqref>
        </x14:conditionalFormatting>
        <x14:conditionalFormatting xmlns:xm="http://schemas.microsoft.com/office/excel/2006/main">
          <x14:cfRule type="expression" priority="83" id="{73FD5C6C-5CFA-4145-8D50-928FE00EB775}">
            <xm:f>AND($E$16='input data - hide'!$A$26,$E$17='input data - hide'!$A$24)</xm:f>
            <x14:dxf>
              <font>
                <color rgb="FF000000"/>
              </font>
              <fill>
                <patternFill patternType="solid">
                  <fgColor indexed="64"/>
                  <bgColor rgb="FFFFEB8F"/>
                </patternFill>
              </fill>
            </x14:dxf>
          </x14:cfRule>
          <xm:sqref>E17</xm:sqref>
        </x14:conditionalFormatting>
        <x14:conditionalFormatting xmlns:xm="http://schemas.microsoft.com/office/excel/2006/main">
          <x14:cfRule type="expression" priority="84" id="{7EC551B3-A348-4E6D-8966-6BE1B926B655}">
            <xm:f>AND($E$16='input data - hide'!$A$26,OR($E$18='input data - hide'!$A$24,$E$18='input data - hide'!$A$25))</xm:f>
            <x14:dxf>
              <font>
                <color rgb="FF000000"/>
              </font>
              <fill>
                <patternFill patternType="solid">
                  <fgColor indexed="64"/>
                  <bgColor rgb="FFFFEB8F"/>
                </patternFill>
              </fill>
            </x14:dxf>
          </x14:cfRule>
          <xm:sqref>E18</xm:sqref>
        </x14:conditionalFormatting>
        <x14:conditionalFormatting xmlns:xm="http://schemas.microsoft.com/office/excel/2006/main">
          <x14:cfRule type="expression" priority="85" id="{01961280-9719-4974-AF6A-63430CA507BB}">
            <xm:f>AND($E$16='input data - hide'!$A$26,OR($E$19='input data - hide'!$A$24,$E$19='input data - hide'!$A$25))</xm:f>
            <x14:dxf>
              <font>
                <color rgb="FF000000"/>
              </font>
              <fill>
                <patternFill patternType="solid">
                  <fgColor indexed="64"/>
                  <bgColor rgb="FFFFEB8F"/>
                </patternFill>
              </fill>
            </x14:dxf>
          </x14:cfRule>
          <xm:sqref>E19</xm:sqref>
        </x14:conditionalFormatting>
        <x14:conditionalFormatting xmlns:xm="http://schemas.microsoft.com/office/excel/2006/main">
          <x14:cfRule type="expression" priority="77" id="{96325418-7E76-4997-BB83-BA61F3E5317D}">
            <xm:f>$D24='input data - hide'!$A$36</xm:f>
            <x14:dxf>
              <font>
                <color rgb="FFF0F0F0"/>
              </font>
              <fill>
                <patternFill patternType="solid">
                  <fgColor indexed="64"/>
                  <bgColor rgb="FFF0F0F0"/>
                </patternFill>
              </fill>
            </x14:dxf>
          </x14:cfRule>
          <xm:sqref>E24:E66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877EF789-2403-4DD9-8FA2-D54E1F1A48E9}">
          <x14:formula1>
            <xm:f>'input data - hide'!$C$24:$C$26</xm:f>
          </x14:formula1>
          <xm:sqref>E12</xm:sqref>
        </x14:dataValidation>
        <x14:dataValidation type="list" allowBlank="1" showInputMessage="1" showErrorMessage="1" xr:uid="{7707B689-4AE2-4891-B138-A39C5776521C}">
          <x14:formula1>
            <xm:f>'input data - hide'!$A$24:$A$27</xm:f>
          </x14:formula1>
          <xm:sqref>E11 E14:E19</xm:sqref>
        </x14:dataValidation>
        <x14:dataValidation type="list" allowBlank="1" showInputMessage="1" showErrorMessage="1" xr:uid="{8B31BA41-4C4E-4C4F-B3C4-206BB8E72F6B}">
          <x14:formula1>
            <xm:f>'input data - hide'!$D$24:$D$28</xm:f>
          </x14:formula1>
          <xm:sqref>E13</xm:sqref>
        </x14:dataValidation>
        <x14:dataValidation type="list" allowBlank="1" showInputMessage="1" showErrorMessage="1" xr:uid="{83220B4F-4916-43C9-8700-1CC7696A7D49}">
          <x14:formula1>
            <xm:f>'input data - hide'!$B$24:$B$28</xm:f>
          </x14:formula1>
          <xm:sqref>E10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J107"/>
  <sheetViews>
    <sheetView zoomScale="110" zoomScaleNormal="110" zoomScaleSheetLayoutView="85" workbookViewId="0">
      <selection activeCell="E61" sqref="E61"/>
    </sheetView>
  </sheetViews>
  <sheetFormatPr defaultColWidth="9" defaultRowHeight="12.5" x14ac:dyDescent="0.35"/>
  <cols>
    <col min="1" max="1" width="1.54296875" style="19" customWidth="1"/>
    <col min="2" max="2" width="3.54296875" style="47" customWidth="1"/>
    <col min="3" max="3" width="73.54296875" style="2" customWidth="1"/>
    <col min="4" max="11" width="10.7265625" style="2" customWidth="1"/>
    <col min="12" max="12" width="3" style="26" customWidth="1"/>
    <col min="13" max="34" width="9" style="19"/>
    <col min="35" max="16384" width="9" style="2"/>
  </cols>
  <sheetData>
    <row r="1" spans="1:36" ht="18" x14ac:dyDescent="0.35">
      <c r="A1" s="251"/>
      <c r="B1" s="252"/>
      <c r="C1" s="1" t="str">
        <f>+'Provider info + validation'!A1</f>
        <v>Finance return workbook</v>
      </c>
      <c r="D1" s="251"/>
      <c r="E1" s="251"/>
      <c r="F1" s="29"/>
      <c r="G1" s="251"/>
      <c r="H1" s="251"/>
      <c r="I1" s="251"/>
      <c r="J1" s="253"/>
      <c r="K1" s="251"/>
      <c r="M1" s="48"/>
      <c r="N1" s="48"/>
      <c r="O1" s="48"/>
      <c r="P1" s="48"/>
      <c r="Q1" s="48"/>
      <c r="R1" s="48"/>
      <c r="S1" s="48"/>
      <c r="T1" s="48"/>
      <c r="U1" s="48"/>
      <c r="V1" s="48"/>
      <c r="W1" s="48"/>
      <c r="X1" s="48"/>
      <c r="Y1" s="48"/>
      <c r="Z1" s="48"/>
      <c r="AA1" s="48"/>
      <c r="AB1" s="48"/>
      <c r="AC1" s="48"/>
      <c r="AD1" s="48"/>
      <c r="AE1" s="48"/>
      <c r="AF1" s="48"/>
      <c r="AG1" s="48"/>
      <c r="AH1" s="48"/>
      <c r="AI1" s="52"/>
      <c r="AJ1" s="52"/>
    </row>
    <row r="2" spans="1:36" ht="18" x14ac:dyDescent="0.35">
      <c r="A2" s="251"/>
      <c r="B2" s="252"/>
      <c r="C2" s="1" t="str">
        <f>+'Provider info + validation'!A2</f>
        <v>Annex B</v>
      </c>
      <c r="D2" s="251"/>
      <c r="E2" s="251"/>
      <c r="F2" s="29"/>
      <c r="G2" s="251"/>
      <c r="H2" s="251"/>
      <c r="I2" s="251"/>
      <c r="J2" s="253"/>
      <c r="K2" s="251"/>
      <c r="M2" s="48"/>
      <c r="N2" s="48"/>
      <c r="O2" s="48"/>
      <c r="P2" s="48"/>
      <c r="Q2" s="48"/>
      <c r="R2" s="48"/>
      <c r="S2" s="48"/>
      <c r="T2" s="48"/>
      <c r="U2" s="48"/>
      <c r="V2" s="48"/>
      <c r="W2" s="48"/>
      <c r="X2" s="48"/>
      <c r="Y2" s="48"/>
      <c r="Z2" s="48"/>
      <c r="AA2" s="48"/>
      <c r="AB2" s="48"/>
      <c r="AC2" s="48"/>
      <c r="AD2" s="48"/>
      <c r="AE2" s="48"/>
      <c r="AF2" s="48"/>
      <c r="AG2" s="48"/>
      <c r="AH2" s="48"/>
      <c r="AI2" s="52"/>
      <c r="AJ2" s="52"/>
    </row>
    <row r="3" spans="1:36" ht="18" x14ac:dyDescent="0.35">
      <c r="A3" s="251"/>
      <c r="B3" s="252"/>
      <c r="C3" s="1"/>
      <c r="D3" s="251"/>
      <c r="E3" s="251"/>
      <c r="F3" s="29"/>
      <c r="G3" s="251"/>
      <c r="H3" s="251"/>
      <c r="I3" s="251"/>
      <c r="J3" s="253"/>
      <c r="K3" s="251"/>
      <c r="M3" s="48"/>
      <c r="N3" s="48"/>
      <c r="O3" s="48"/>
      <c r="P3" s="48"/>
      <c r="Q3" s="48"/>
      <c r="R3" s="48"/>
      <c r="S3" s="48"/>
      <c r="T3" s="48"/>
      <c r="U3" s="48"/>
      <c r="V3" s="48"/>
      <c r="W3" s="48"/>
      <c r="X3" s="48"/>
      <c r="Y3" s="48"/>
      <c r="Z3" s="48"/>
      <c r="AA3" s="48"/>
      <c r="AB3" s="48"/>
      <c r="AC3" s="48"/>
      <c r="AD3" s="48"/>
      <c r="AE3" s="48"/>
      <c r="AF3" s="48"/>
      <c r="AG3" s="48"/>
      <c r="AH3" s="48"/>
      <c r="AI3" s="52"/>
      <c r="AJ3" s="52"/>
    </row>
    <row r="4" spans="1:36" ht="18" x14ac:dyDescent="0.35">
      <c r="A4" s="251"/>
      <c r="B4" s="252"/>
      <c r="C4" s="189">
        <f>+'Provider info + validation'!E8</f>
        <v>0</v>
      </c>
      <c r="D4" s="251"/>
      <c r="E4" s="251"/>
      <c r="F4" s="1"/>
      <c r="G4" s="251"/>
      <c r="H4" s="251"/>
      <c r="I4" s="251"/>
      <c r="J4" s="251"/>
      <c r="K4" s="251"/>
      <c r="M4" s="48"/>
      <c r="N4" s="48"/>
      <c r="O4" s="48"/>
      <c r="P4" s="48"/>
      <c r="Q4" s="48"/>
      <c r="R4" s="48"/>
      <c r="S4" s="48"/>
      <c r="T4" s="48"/>
      <c r="U4" s="48"/>
      <c r="V4" s="48"/>
      <c r="W4" s="48"/>
      <c r="X4" s="48"/>
      <c r="Y4" s="48"/>
      <c r="Z4" s="48"/>
      <c r="AA4" s="48"/>
      <c r="AB4" s="48"/>
      <c r="AC4" s="48"/>
      <c r="AD4" s="48"/>
      <c r="AE4" s="48"/>
      <c r="AF4" s="48"/>
      <c r="AG4" s="48"/>
      <c r="AH4" s="48"/>
      <c r="AI4" s="52"/>
      <c r="AJ4" s="52"/>
    </row>
    <row r="5" spans="1:36" ht="18" x14ac:dyDescent="0.35">
      <c r="A5" s="251"/>
      <c r="B5" s="252"/>
      <c r="C5" s="1" t="s">
        <v>121</v>
      </c>
      <c r="D5" s="251"/>
      <c r="E5" s="251"/>
      <c r="F5" s="1"/>
      <c r="G5" s="251"/>
      <c r="H5" s="251"/>
      <c r="I5" s="251"/>
      <c r="J5" s="251"/>
      <c r="K5" s="251"/>
      <c r="M5" s="48"/>
      <c r="N5" s="48"/>
      <c r="O5" s="48"/>
      <c r="P5" s="48"/>
      <c r="Q5" s="48"/>
      <c r="R5" s="48"/>
      <c r="S5" s="48"/>
      <c r="T5" s="48"/>
      <c r="U5" s="48"/>
      <c r="V5" s="48"/>
      <c r="W5" s="48"/>
      <c r="X5" s="48"/>
      <c r="Y5" s="48"/>
      <c r="Z5" s="48"/>
      <c r="AA5" s="48"/>
      <c r="AB5" s="48"/>
      <c r="AC5" s="48"/>
      <c r="AD5" s="48"/>
      <c r="AE5" s="48"/>
      <c r="AF5" s="48"/>
      <c r="AG5" s="48"/>
      <c r="AH5" s="48"/>
      <c r="AI5" s="52"/>
      <c r="AJ5" s="52"/>
    </row>
    <row r="6" spans="1:36" x14ac:dyDescent="0.35">
      <c r="A6" s="251"/>
      <c r="B6" s="252"/>
      <c r="C6" s="251"/>
      <c r="D6" s="251"/>
      <c r="E6" s="251"/>
      <c r="F6" s="251"/>
      <c r="G6" s="251"/>
      <c r="H6" s="251"/>
      <c r="I6" s="251"/>
      <c r="J6" s="251"/>
      <c r="K6" s="251"/>
      <c r="M6" s="48"/>
      <c r="N6" s="48"/>
      <c r="O6" s="48"/>
      <c r="P6" s="48"/>
      <c r="Q6" s="48"/>
      <c r="R6" s="48"/>
      <c r="S6" s="48"/>
      <c r="T6" s="48"/>
      <c r="U6" s="48"/>
      <c r="V6" s="48"/>
      <c r="W6" s="48"/>
      <c r="X6" s="48"/>
      <c r="Y6" s="48"/>
      <c r="Z6" s="48"/>
      <c r="AA6" s="48"/>
      <c r="AB6" s="48"/>
      <c r="AC6" s="48"/>
      <c r="AD6" s="48"/>
      <c r="AE6" s="48"/>
      <c r="AF6" s="48"/>
      <c r="AG6" s="48"/>
      <c r="AH6" s="48"/>
      <c r="AI6" s="52"/>
      <c r="AJ6" s="52"/>
    </row>
    <row r="7" spans="1:36" ht="13" x14ac:dyDescent="0.35">
      <c r="A7" s="254"/>
      <c r="B7" s="255"/>
      <c r="C7" s="256"/>
      <c r="D7" s="31" t="str">
        <f>+'Financial tables'!D9</f>
        <v/>
      </c>
      <c r="E7" s="31" t="str">
        <f>+'Financial tables'!E9</f>
        <v/>
      </c>
      <c r="F7" s="31" t="str">
        <f>+'Financial tables'!F9</f>
        <v/>
      </c>
      <c r="G7" s="31" t="str">
        <f>+'Financial tables'!G9</f>
        <v xml:space="preserve">Current </v>
      </c>
      <c r="H7" s="31" t="str">
        <f>+'Financial tables'!H9</f>
        <v>F/cast 1</v>
      </c>
      <c r="I7" s="31" t="str">
        <f>+'Financial tables'!I9</f>
        <v>F/cast 2</v>
      </c>
      <c r="J7" s="31" t="str">
        <f>+'Financial tables'!J9</f>
        <v xml:space="preserve">F/cast 3 </v>
      </c>
      <c r="K7" s="31" t="str">
        <f>+'Financial tables'!K9</f>
        <v>F/cast 4</v>
      </c>
      <c r="M7" s="48"/>
      <c r="N7" s="48"/>
      <c r="O7" s="48"/>
      <c r="P7" s="48"/>
      <c r="Q7" s="48"/>
      <c r="R7" s="48"/>
      <c r="S7" s="48"/>
      <c r="T7" s="48"/>
      <c r="U7" s="48"/>
      <c r="V7" s="48"/>
      <c r="W7" s="48"/>
      <c r="X7" s="48"/>
      <c r="Y7" s="48"/>
      <c r="Z7" s="48"/>
      <c r="AA7" s="48"/>
      <c r="AB7" s="48"/>
      <c r="AC7" s="48"/>
      <c r="AD7" s="48"/>
      <c r="AE7" s="48"/>
      <c r="AF7" s="48"/>
      <c r="AG7" s="48"/>
      <c r="AH7" s="48"/>
      <c r="AI7" s="52"/>
      <c r="AJ7" s="52"/>
    </row>
    <row r="8" spans="1:36" ht="13" x14ac:dyDescent="0.35">
      <c r="A8" s="257"/>
      <c r="B8" s="258"/>
      <c r="C8" s="259"/>
      <c r="D8" s="340" t="str">
        <f>+'Financial tables'!D$10</f>
        <v/>
      </c>
      <c r="E8" s="340" t="str">
        <f>+'Financial tables'!E$10</f>
        <v/>
      </c>
      <c r="F8" s="340" t="str">
        <f>+'Financial tables'!F$10</f>
        <v/>
      </c>
      <c r="G8" s="75" t="str">
        <f>+'Financial tables'!G$10</f>
        <v/>
      </c>
      <c r="H8" s="75" t="str">
        <f>+'Financial tables'!H$10</f>
        <v/>
      </c>
      <c r="I8" s="75" t="str">
        <f>+'Financial tables'!I$10</f>
        <v/>
      </c>
      <c r="J8" s="75" t="str">
        <f>+'Financial tables'!J$10</f>
        <v/>
      </c>
      <c r="K8" s="75" t="str">
        <f>+'Financial tables'!K$10</f>
        <v/>
      </c>
      <c r="M8" s="48"/>
      <c r="N8" s="48"/>
      <c r="O8" s="48"/>
      <c r="P8" s="48"/>
      <c r="Q8" s="48"/>
      <c r="R8" s="48"/>
      <c r="S8" s="48"/>
      <c r="T8" s="48"/>
      <c r="U8" s="48"/>
      <c r="V8" s="48"/>
      <c r="W8" s="48"/>
      <c r="X8" s="48"/>
      <c r="Y8" s="48"/>
      <c r="Z8" s="48"/>
      <c r="AA8" s="48"/>
      <c r="AB8" s="48"/>
      <c r="AC8" s="48"/>
      <c r="AD8" s="48"/>
      <c r="AE8" s="48"/>
      <c r="AF8" s="48"/>
      <c r="AG8" s="48"/>
      <c r="AH8" s="48"/>
      <c r="AI8" s="52"/>
      <c r="AJ8" s="52"/>
    </row>
    <row r="9" spans="1:36" s="10" customFormat="1" ht="14" x14ac:dyDescent="0.35">
      <c r="A9" s="260"/>
      <c r="B9" s="261" t="s">
        <v>122</v>
      </c>
      <c r="C9" s="262" t="s">
        <v>123</v>
      </c>
      <c r="D9" s="263"/>
      <c r="E9" s="263"/>
      <c r="F9" s="263"/>
      <c r="G9" s="263"/>
      <c r="H9" s="263"/>
      <c r="I9" s="263"/>
      <c r="J9" s="263"/>
      <c r="K9" s="263"/>
      <c r="L9" s="26"/>
      <c r="M9" s="48"/>
      <c r="N9" s="264"/>
      <c r="O9" s="264"/>
      <c r="P9" s="265"/>
      <c r="Q9" s="265"/>
      <c r="R9" s="265"/>
      <c r="S9" s="265"/>
      <c r="T9" s="265"/>
      <c r="U9" s="265"/>
      <c r="V9" s="265"/>
      <c r="W9" s="265"/>
      <c r="X9" s="265"/>
      <c r="Y9" s="265"/>
      <c r="Z9" s="265"/>
      <c r="AA9" s="265"/>
      <c r="AB9" s="265"/>
      <c r="AC9" s="265"/>
      <c r="AD9" s="265"/>
      <c r="AE9" s="265"/>
      <c r="AF9" s="265"/>
      <c r="AG9" s="265"/>
      <c r="AH9" s="265"/>
      <c r="AI9" s="266"/>
      <c r="AJ9" s="266"/>
    </row>
    <row r="10" spans="1:36" ht="14.25" customHeight="1" x14ac:dyDescent="0.35">
      <c r="A10" s="267"/>
      <c r="B10" s="268" t="s">
        <v>5</v>
      </c>
      <c r="C10" s="84" t="s">
        <v>124</v>
      </c>
      <c r="D10" s="269" t="str">
        <f>IF('Financial tables'!D$31=0,"-", ('Financial tables'!D$42)/'Financial tables'!D$31)</f>
        <v>-</v>
      </c>
      <c r="E10" s="269" t="str">
        <f>IF('Financial tables'!E$31=0,"-", ('Financial tables'!E$42)/'Financial tables'!E$31)</f>
        <v>-</v>
      </c>
      <c r="F10" s="269" t="str">
        <f>IF('Financial tables'!F$31=0,"-", ('Financial tables'!F$42)/'Financial tables'!F$31)</f>
        <v>-</v>
      </c>
      <c r="G10" s="269" t="str">
        <f>IF('Financial tables'!G$31=0,"-", ('Financial tables'!G$42)/'Financial tables'!G$31)</f>
        <v>-</v>
      </c>
      <c r="H10" s="269" t="str">
        <f>IF('Financial tables'!H$31=0,"-", ('Financial tables'!H$42)/'Financial tables'!H$31)</f>
        <v>-</v>
      </c>
      <c r="I10" s="269" t="str">
        <f>IF('Financial tables'!I$31=0,"-", ('Financial tables'!I$42)/'Financial tables'!I$31)</f>
        <v>-</v>
      </c>
      <c r="J10" s="269" t="str">
        <f>IF('Financial tables'!J$31=0,"-", ('Financial tables'!J$42)/'Financial tables'!J$31)</f>
        <v>-</v>
      </c>
      <c r="K10" s="269" t="str">
        <f>IF('Financial tables'!K$31=0,"-", ('Financial tables'!K$42)/'Financial tables'!K$31)</f>
        <v>-</v>
      </c>
      <c r="M10" s="48"/>
      <c r="N10" s="270"/>
      <c r="O10" s="271"/>
      <c r="P10" s="48"/>
      <c r="Q10" s="48"/>
      <c r="R10" s="48"/>
      <c r="S10" s="48"/>
      <c r="T10" s="48"/>
      <c r="U10" s="48"/>
      <c r="V10" s="48"/>
      <c r="W10" s="48"/>
      <c r="X10" s="48"/>
      <c r="Y10" s="48"/>
      <c r="Z10" s="48"/>
      <c r="AA10" s="48"/>
      <c r="AB10" s="48"/>
      <c r="AC10" s="48"/>
      <c r="AD10" s="48"/>
      <c r="AE10" s="48"/>
      <c r="AF10" s="48"/>
      <c r="AG10" s="48"/>
      <c r="AH10" s="48"/>
      <c r="AI10" s="52"/>
      <c r="AJ10" s="52"/>
    </row>
    <row r="11" spans="1:36" ht="14.25" customHeight="1" x14ac:dyDescent="0.35">
      <c r="A11" s="267"/>
      <c r="B11" s="268" t="s">
        <v>7</v>
      </c>
      <c r="C11" s="84" t="s">
        <v>125</v>
      </c>
      <c r="D11" s="269" t="str">
        <f>IF('Financial tables'!D$31=0,"-", (('Financial tables'!D$42+'Contextual data'!D$37))/'Financial tables'!D$31)</f>
        <v>-</v>
      </c>
      <c r="E11" s="269" t="str">
        <f>IF('Financial tables'!E$31=0,"-", (('Financial tables'!E$42+'Contextual data'!E$37))/'Financial tables'!E$31)</f>
        <v>-</v>
      </c>
      <c r="F11" s="269" t="str">
        <f>IF('Financial tables'!F$31=0,"-", (('Financial tables'!F$42+'Contextual data'!F$37))/'Financial tables'!F$31)</f>
        <v>-</v>
      </c>
      <c r="G11" s="269" t="str">
        <f>IF('Financial tables'!G$31=0,"-", (('Financial tables'!G$42+'Contextual data'!G$37))/'Financial tables'!G$31)</f>
        <v>-</v>
      </c>
      <c r="H11" s="269" t="str">
        <f>IF('Financial tables'!H$31=0,"-", (('Financial tables'!H$42+'Contextual data'!H$37))/'Financial tables'!H$31)</f>
        <v>-</v>
      </c>
      <c r="I11" s="269" t="str">
        <f>IF('Financial tables'!I$31=0,"-", (('Financial tables'!I$42+'Contextual data'!I$37))/'Financial tables'!I$31)</f>
        <v>-</v>
      </c>
      <c r="J11" s="269" t="str">
        <f>IF('Financial tables'!J$31=0,"-", (('Financial tables'!J$42+'Contextual data'!J$37))/'Financial tables'!J$31)</f>
        <v>-</v>
      </c>
      <c r="K11" s="269" t="str">
        <f>IF('Financial tables'!K$31=0,"-", (('Financial tables'!K$42+'Contextual data'!K$37))/'Financial tables'!K$31)</f>
        <v>-</v>
      </c>
      <c r="M11" s="48"/>
      <c r="N11" s="272"/>
      <c r="O11" s="271"/>
      <c r="P11" s="48"/>
      <c r="Q11" s="48"/>
      <c r="R11" s="48"/>
      <c r="S11" s="48"/>
      <c r="T11" s="48"/>
      <c r="U11" s="48"/>
      <c r="V11" s="48"/>
      <c r="W11" s="48"/>
      <c r="X11" s="48"/>
      <c r="Y11" s="48"/>
      <c r="Z11" s="48"/>
      <c r="AA11" s="48"/>
      <c r="AB11" s="48"/>
      <c r="AC11" s="48"/>
      <c r="AD11" s="48"/>
      <c r="AE11" s="48"/>
      <c r="AF11" s="48"/>
      <c r="AG11" s="48"/>
      <c r="AH11" s="48"/>
      <c r="AI11" s="52"/>
      <c r="AJ11" s="52"/>
    </row>
    <row r="12" spans="1:36" ht="24" x14ac:dyDescent="0.35">
      <c r="A12" s="267"/>
      <c r="B12" s="268" t="s">
        <v>9</v>
      </c>
      <c r="C12" s="84" t="s">
        <v>126</v>
      </c>
      <c r="D12" s="269" t="str">
        <f>IF('Financial tables'!D$31=0,"-", ('Financial tables'!D$42+'Contextual data'!D$37+'Contextual data'!D$38)/'Financial tables'!D$31)</f>
        <v>-</v>
      </c>
      <c r="E12" s="269" t="str">
        <f>IF('Financial tables'!E$31=0,"-", ('Financial tables'!E$42+'Contextual data'!E$37+'Contextual data'!E$38)/'Financial tables'!E$31)</f>
        <v>-</v>
      </c>
      <c r="F12" s="269" t="str">
        <f>IF('Financial tables'!F$31=0,"-", ('Financial tables'!F$42+'Contextual data'!F$37+'Contextual data'!F$38)/'Financial tables'!F$31)</f>
        <v>-</v>
      </c>
      <c r="G12" s="269" t="str">
        <f>IF('Financial tables'!G$31=0,"-", ('Financial tables'!G$42+'Contextual data'!G$37+'Contextual data'!G$38)/'Financial tables'!G$31)</f>
        <v>-</v>
      </c>
      <c r="H12" s="269" t="str">
        <f>IF('Financial tables'!H$31=0,"-", ('Financial tables'!H$42+'Contextual data'!H$37+'Contextual data'!H$38)/'Financial tables'!H$31)</f>
        <v>-</v>
      </c>
      <c r="I12" s="269" t="str">
        <f>IF('Financial tables'!I$31=0,"-", ('Financial tables'!I$42+'Contextual data'!I$37+'Contextual data'!I$38)/'Financial tables'!I$31)</f>
        <v>-</v>
      </c>
      <c r="J12" s="269" t="str">
        <f>IF('Financial tables'!J$31=0,"-", ('Financial tables'!J$42+'Contextual data'!J$37+'Contextual data'!J$38)/'Financial tables'!J$31)</f>
        <v>-</v>
      </c>
      <c r="K12" s="269" t="str">
        <f>IF('Financial tables'!K$31=0,"-", ('Financial tables'!K$42+'Contextual data'!K$37+'Contextual data'!K$38)/'Financial tables'!K$31)</f>
        <v>-</v>
      </c>
      <c r="M12" s="48"/>
      <c r="N12" s="272"/>
      <c r="O12" s="271"/>
      <c r="P12" s="48"/>
      <c r="Q12" s="48"/>
      <c r="R12" s="48"/>
      <c r="S12" s="48"/>
      <c r="T12" s="48"/>
      <c r="U12" s="48"/>
      <c r="V12" s="48"/>
      <c r="W12" s="48"/>
      <c r="X12" s="48"/>
      <c r="Y12" s="48"/>
      <c r="Z12" s="48"/>
      <c r="AA12" s="48"/>
      <c r="AB12" s="48"/>
      <c r="AC12" s="48"/>
      <c r="AD12" s="48"/>
      <c r="AE12" s="48"/>
      <c r="AF12" s="48"/>
      <c r="AG12" s="48"/>
      <c r="AH12" s="48"/>
      <c r="AI12" s="52"/>
      <c r="AJ12" s="52"/>
    </row>
    <row r="13" spans="1:36" x14ac:dyDescent="0.35">
      <c r="A13" s="267"/>
      <c r="B13" s="268" t="s">
        <v>12</v>
      </c>
      <c r="C13" s="84" t="s">
        <v>127</v>
      </c>
      <c r="D13" s="269">
        <f>IF(AND('Provider info + validation'!$E$13='input data - hide'!$D$28,'Provider info + validation'!$E$14='input data - hide'!$A$26),0,IF('Financial tables'!D$31=0,"-", 'Financial tables'!D$133/'Financial tables'!D$31))</f>
        <v>0</v>
      </c>
      <c r="E13" s="269">
        <f>IF(AND('Provider info + validation'!$E$13='input data - hide'!$D$28,'Provider info + validation'!$E$14='input data - hide'!$A$26),0,IF('Financial tables'!E$31=0,"-", 'Financial tables'!E$133/'Financial tables'!E$31))</f>
        <v>0</v>
      </c>
      <c r="F13" s="269">
        <f>IF(AND('Provider info + validation'!$E$13='input data - hide'!$D$28,'Provider info + validation'!$E$14='input data - hide'!$A$26),0,IF('Financial tables'!F$31=0,"-", 'Financial tables'!F$133/'Financial tables'!F$31))</f>
        <v>0</v>
      </c>
      <c r="G13" s="269">
        <f>IF(AND('Provider info + validation'!$E$13='input data - hide'!$D$28,'Provider info + validation'!$E$14='input data - hide'!$A$26),0,IF('Financial tables'!G$31=0,"-", 'Financial tables'!G$133/'Financial tables'!G$31))</f>
        <v>0</v>
      </c>
      <c r="H13" s="269">
        <f>IF(AND('Provider info + validation'!$E$13='input data - hide'!$D$28,'Provider info + validation'!$E$14='input data - hide'!$A$26),0,IF('Financial tables'!H$31=0,"-", 'Financial tables'!H$133/'Financial tables'!H$31))</f>
        <v>0</v>
      </c>
      <c r="I13" s="269">
        <f>IF(AND('Provider info + validation'!$E$13='input data - hide'!$D$28,'Provider info + validation'!$E$14='input data - hide'!$A$26),0,IF('Financial tables'!I$31=0,"-", 'Financial tables'!I$133/'Financial tables'!I$31))</f>
        <v>0</v>
      </c>
      <c r="J13" s="269">
        <f>IF(AND('Provider info + validation'!$E$13='input data - hide'!$D$28,'Provider info + validation'!$E$14='input data - hide'!$A$26),0,IF('Financial tables'!J$31=0,"-", 'Financial tables'!J$133/'Financial tables'!J$31))</f>
        <v>0</v>
      </c>
      <c r="K13" s="269">
        <f>IF(AND('Provider info + validation'!$E$13='input data - hide'!$D$28,'Provider info + validation'!$E$14='input data - hide'!$A$26),0,IF('Financial tables'!K$31=0,"-", 'Financial tables'!K$133/'Financial tables'!K$31))</f>
        <v>0</v>
      </c>
      <c r="M13" s="48"/>
      <c r="N13" s="271"/>
      <c r="O13" s="271"/>
      <c r="P13" s="48"/>
      <c r="Q13" s="48"/>
      <c r="R13" s="48"/>
      <c r="S13" s="48"/>
      <c r="T13" s="48"/>
      <c r="U13" s="48"/>
      <c r="V13" s="48"/>
      <c r="W13" s="48"/>
      <c r="X13" s="48"/>
      <c r="Y13" s="48"/>
      <c r="Z13" s="48"/>
      <c r="AA13" s="48"/>
      <c r="AB13" s="48"/>
      <c r="AC13" s="48"/>
      <c r="AD13" s="48"/>
      <c r="AE13" s="48"/>
      <c r="AF13" s="48"/>
      <c r="AG13" s="48"/>
      <c r="AH13" s="48"/>
      <c r="AI13" s="52"/>
      <c r="AJ13" s="52"/>
    </row>
    <row r="14" spans="1:36" s="10" customFormat="1" ht="14" x14ac:dyDescent="0.35">
      <c r="A14" s="273"/>
      <c r="B14" s="268" t="s">
        <v>14</v>
      </c>
      <c r="C14" s="84" t="s">
        <v>128</v>
      </c>
      <c r="D14" s="269">
        <f>IF(AND('Provider info + validation'!$E$13='input data - hide'!$D$28,'Provider info + validation'!$E$14='input data - hide'!$A$26),0,IF('Financial tables'!D$31=0,"-", ('Financial tables'!D$133+'Financial tables'!D$149+'Financial tables'!D$146+'Contextual data'!D$48)/'Financial tables'!D$31))</f>
        <v>0</v>
      </c>
      <c r="E14" s="269">
        <f>IF(AND('Provider info + validation'!$E$13='input data - hide'!$D$28,'Provider info + validation'!$E$14='input data - hide'!$A$26),0,IF('Financial tables'!E$31=0,"-", ('Financial tables'!E$133+'Financial tables'!E$149+'Financial tables'!E$146+'Contextual data'!E$48)/'Financial tables'!E$31))</f>
        <v>0</v>
      </c>
      <c r="F14" s="269">
        <f>IF(AND('Provider info + validation'!$E$13='input data - hide'!$D$28,'Provider info + validation'!$E$14='input data - hide'!$A$26),0,IF('Financial tables'!F$31=0,"-", ('Financial tables'!F$133+'Financial tables'!F$149+'Financial tables'!F$146+'Contextual data'!F$48)/'Financial tables'!F$31))</f>
        <v>0</v>
      </c>
      <c r="G14" s="269">
        <f>IF(AND('Provider info + validation'!$E$13='input data - hide'!$D$28,'Provider info + validation'!$E$14='input data - hide'!$A$26),0,IF('Financial tables'!G$31=0,"-", ('Financial tables'!G$133+'Financial tables'!G$149+'Financial tables'!G$146+'Contextual data'!G$48)/'Financial tables'!G$31))</f>
        <v>0</v>
      </c>
      <c r="H14" s="269">
        <f>IF(AND('Provider info + validation'!$E$13='input data - hide'!$D$28,'Provider info + validation'!$E$14='input data - hide'!$A$26),0,IF('Financial tables'!H$31=0,"-", ('Financial tables'!H$133+'Financial tables'!H$149+'Financial tables'!H$146+'Contextual data'!H$48)/'Financial tables'!H$31))</f>
        <v>0</v>
      </c>
      <c r="I14" s="269">
        <f>IF(AND('Provider info + validation'!$E$13='input data - hide'!$D$28,'Provider info + validation'!$E$14='input data - hide'!$A$26),0,IF('Financial tables'!I$31=0,"-", ('Financial tables'!I$133+'Financial tables'!I$149+'Financial tables'!I$146+'Contextual data'!I$48)/'Financial tables'!I$31))</f>
        <v>0</v>
      </c>
      <c r="J14" s="269">
        <f>IF(AND('Provider info + validation'!$E$13='input data - hide'!$D$28,'Provider info + validation'!$E$14='input data - hide'!$A$26),0,IF('Financial tables'!J$31=0,"-", ('Financial tables'!J$133+'Financial tables'!J$149+'Financial tables'!J$146+'Contextual data'!J$48)/'Financial tables'!J$31))</f>
        <v>0</v>
      </c>
      <c r="K14" s="269">
        <f>IF(AND('Provider info + validation'!$E$13='input data - hide'!$D$28,'Provider info + validation'!$E$14='input data - hide'!$A$26),0,IF('Financial tables'!K$31=0,"-", ('Financial tables'!K$133+'Financial tables'!K$149+'Financial tables'!K$146+'Contextual data'!K$48)/'Financial tables'!K$31))</f>
        <v>0</v>
      </c>
      <c r="L14" s="26"/>
      <c r="M14" s="48"/>
      <c r="N14" s="264"/>
      <c r="O14" s="264"/>
      <c r="P14" s="265"/>
      <c r="Q14" s="265"/>
      <c r="R14" s="265"/>
      <c r="S14" s="265"/>
      <c r="T14" s="265"/>
      <c r="U14" s="265"/>
      <c r="V14" s="265"/>
      <c r="W14" s="265"/>
      <c r="X14" s="265"/>
      <c r="Y14" s="265"/>
      <c r="Z14" s="265"/>
      <c r="AA14" s="265"/>
      <c r="AB14" s="265"/>
      <c r="AC14" s="265"/>
      <c r="AD14" s="265"/>
      <c r="AE14" s="265"/>
      <c r="AF14" s="265"/>
      <c r="AG14" s="265"/>
      <c r="AH14" s="265"/>
      <c r="AI14" s="266"/>
      <c r="AJ14" s="266"/>
    </row>
    <row r="15" spans="1:36" ht="12.65" customHeight="1" x14ac:dyDescent="0.35">
      <c r="A15" s="267"/>
      <c r="B15" s="268" t="s">
        <v>16</v>
      </c>
      <c r="C15" s="84" t="s">
        <v>129</v>
      </c>
      <c r="D15" s="269" t="str">
        <f>IF('Financial tables'!D$31=0,"-", ('Financial tables'!D$42+'Financial tables'!D$38+'Financial tables'!D$39+'Contextual data'!D$37+'Contextual data'!D$38+'Financial tables'!D$130)/'Financial tables'!D$31)</f>
        <v>-</v>
      </c>
      <c r="E15" s="269" t="str">
        <f>IF('Financial tables'!E$31=0,"-", ('Financial tables'!E$42+'Financial tables'!E$38+'Financial tables'!E$39+'Contextual data'!E$37+'Contextual data'!E$38+'Financial tables'!E$130)/'Financial tables'!E$31)</f>
        <v>-</v>
      </c>
      <c r="F15" s="269" t="str">
        <f>IF('Financial tables'!F$31=0,"-", ('Financial tables'!F$42+'Financial tables'!F$38+'Financial tables'!F$39+'Contextual data'!F$37+'Contextual data'!F$38+'Financial tables'!F$130)/'Financial tables'!F$31)</f>
        <v>-</v>
      </c>
      <c r="G15" s="269" t="str">
        <f>IF('Financial tables'!G$31=0,"-", ('Financial tables'!G$42+'Financial tables'!G$38+'Financial tables'!G$39+'Contextual data'!G$37+'Contextual data'!G$38+'Financial tables'!G$130)/'Financial tables'!G$31)</f>
        <v>-</v>
      </c>
      <c r="H15" s="269" t="str">
        <f>IF('Financial tables'!H$31=0,"-", ('Financial tables'!H$42+'Financial tables'!H$38+'Financial tables'!H$39+'Contextual data'!H$37+'Contextual data'!H$38+'Financial tables'!H$130)/'Financial tables'!H$31)</f>
        <v>-</v>
      </c>
      <c r="I15" s="269" t="str">
        <f>IF('Financial tables'!I$31=0,"-", ('Financial tables'!I$42+'Financial tables'!I$38+'Financial tables'!I$39+'Contextual data'!I$37+'Contextual data'!I$38+'Financial tables'!I$130)/'Financial tables'!I$31)</f>
        <v>-</v>
      </c>
      <c r="J15" s="269" t="str">
        <f>IF('Financial tables'!J$31=0,"-", ('Financial tables'!J$42+'Financial tables'!J$38+'Financial tables'!J$39+'Contextual data'!J$37+'Contextual data'!J$38+'Financial tables'!J$130)/'Financial tables'!J$31)</f>
        <v>-</v>
      </c>
      <c r="K15" s="269" t="str">
        <f>IF('Financial tables'!K$31=0,"-", ('Financial tables'!K$42+'Financial tables'!K$38+'Financial tables'!K$39+'Contextual data'!K$37+'Contextual data'!K$38+'Financial tables'!K$130)/'Financial tables'!K$31)</f>
        <v>-</v>
      </c>
      <c r="M15" s="48"/>
      <c r="N15" s="292"/>
      <c r="O15" s="271"/>
      <c r="P15" s="48"/>
      <c r="Q15" s="48"/>
      <c r="R15" s="48"/>
      <c r="S15" s="48"/>
      <c r="T15" s="48"/>
      <c r="U15" s="48"/>
      <c r="V15" s="48"/>
      <c r="W15" s="48"/>
      <c r="X15" s="48"/>
      <c r="Y15" s="48"/>
      <c r="Z15" s="48"/>
      <c r="AA15" s="48"/>
      <c r="AB15" s="48"/>
      <c r="AC15" s="48"/>
      <c r="AD15" s="48"/>
      <c r="AE15" s="48"/>
      <c r="AF15" s="48"/>
      <c r="AG15" s="48"/>
      <c r="AH15" s="48"/>
      <c r="AI15" s="52"/>
      <c r="AJ15" s="52"/>
    </row>
    <row r="16" spans="1:36" x14ac:dyDescent="0.35">
      <c r="A16" s="267"/>
      <c r="B16" s="268" t="s">
        <v>130</v>
      </c>
      <c r="C16" s="84" t="s">
        <v>131</v>
      </c>
      <c r="D16" s="269" t="str">
        <f>IF('Financial tables'!D$31=0,"-", ('Financial tables'!D$42+'Financial tables'!D$38+'Financial tables'!D$39+'Contextual data'!D$37+'Contextual data'!D$38+'Financial tables'!D$130+'Financial tables'!D$149+'Financial tables'!D$146-'Contextual data'!D$48)/'Financial tables'!D$31)</f>
        <v>-</v>
      </c>
      <c r="E16" s="269" t="str">
        <f>IF('Financial tables'!E$31=0,"-", ('Financial tables'!E$42+'Financial tables'!E$38+'Financial tables'!E$39+'Contextual data'!E$37+'Contextual data'!E$38+'Financial tables'!E$130+'Financial tables'!E$149+'Financial tables'!E$146-'Contextual data'!E$48)/'Financial tables'!E$31)</f>
        <v>-</v>
      </c>
      <c r="F16" s="269" t="str">
        <f>IF('Financial tables'!F$31=0,"-", ('Financial tables'!F$42+'Financial tables'!F$38+'Financial tables'!F$39+'Contextual data'!F$37+'Contextual data'!F$38+'Financial tables'!F$130+'Financial tables'!F$149+'Financial tables'!F$146-'Contextual data'!F$48)/'Financial tables'!F$31)</f>
        <v>-</v>
      </c>
      <c r="G16" s="269" t="str">
        <f>IF('Financial tables'!G$31=0,"-", ('Financial tables'!G$42+'Financial tables'!G$38+'Financial tables'!G$39+'Contextual data'!G$37+'Contextual data'!G$38+'Financial tables'!G$130+'Financial tables'!G$149+'Financial tables'!G$146-'Contextual data'!G$48)/'Financial tables'!G$31)</f>
        <v>-</v>
      </c>
      <c r="H16" s="269" t="str">
        <f>IF('Financial tables'!H$31=0,"-", ('Financial tables'!H$42+'Financial tables'!H$38+'Financial tables'!H$39+'Contextual data'!H$37+'Contextual data'!H$38+'Financial tables'!H$130+'Financial tables'!H$149+'Financial tables'!H$146-'Contextual data'!H$48)/'Financial tables'!H$31)</f>
        <v>-</v>
      </c>
      <c r="I16" s="269" t="str">
        <f>IF('Financial tables'!I$31=0,"-", ('Financial tables'!I$42+'Financial tables'!I$38+'Financial tables'!I$39+'Contextual data'!I$37+'Contextual data'!I$38+'Financial tables'!I$130+'Financial tables'!I$149+'Financial tables'!I$146-'Contextual data'!I$48)/'Financial tables'!I$31)</f>
        <v>-</v>
      </c>
      <c r="J16" s="269" t="str">
        <f>IF('Financial tables'!J$31=0,"-", ('Financial tables'!J$42+'Financial tables'!J$38+'Financial tables'!J$39+'Contextual data'!J$37+'Contextual data'!J$38+'Financial tables'!J$130+'Financial tables'!J$149+'Financial tables'!J$146-'Contextual data'!J$48)/'Financial tables'!J$31)</f>
        <v>-</v>
      </c>
      <c r="K16" s="269" t="str">
        <f>IF('Financial tables'!K$31=0,"-", ('Financial tables'!K$42+'Financial tables'!K$38+'Financial tables'!K$39+'Contextual data'!K$37+'Contextual data'!K$38+'Financial tables'!K$130+'Financial tables'!K$149+'Financial tables'!K$146-'Contextual data'!K$48)/'Financial tables'!K$31)</f>
        <v>-</v>
      </c>
      <c r="M16" s="48"/>
      <c r="N16" s="292"/>
      <c r="O16" s="271"/>
      <c r="P16" s="48"/>
      <c r="Q16" s="48"/>
      <c r="R16" s="48"/>
      <c r="S16" s="48"/>
      <c r="T16" s="48"/>
      <c r="U16" s="48"/>
      <c r="V16" s="48"/>
      <c r="W16" s="48"/>
      <c r="X16" s="48"/>
      <c r="Y16" s="48"/>
      <c r="Z16" s="48"/>
      <c r="AA16" s="48"/>
      <c r="AB16" s="48"/>
      <c r="AC16" s="48"/>
      <c r="AD16" s="48"/>
      <c r="AE16" s="48"/>
      <c r="AF16" s="48"/>
      <c r="AG16" s="48"/>
      <c r="AH16" s="48"/>
      <c r="AI16" s="52"/>
      <c r="AJ16" s="52"/>
    </row>
    <row r="17" spans="1:36" x14ac:dyDescent="0.35">
      <c r="A17" s="267"/>
      <c r="B17" s="268" t="s">
        <v>24</v>
      </c>
      <c r="C17" s="251" t="s">
        <v>132</v>
      </c>
      <c r="D17" s="269" t="str">
        <f>IF('Financial tables'!D$31=0,"-", SUM('Contextual data'!D$34:D$36)/'Financial tables'!D$31)</f>
        <v>-</v>
      </c>
      <c r="E17" s="269" t="str">
        <f>IF('Financial tables'!E$31=0,"-", SUM('Contextual data'!E$34:E$36)/'Financial tables'!E$31)</f>
        <v>-</v>
      </c>
      <c r="F17" s="269" t="str">
        <f>IF('Financial tables'!F$31=0,"-", SUM('Contextual data'!F$34:F$36)/'Financial tables'!F$31)</f>
        <v>-</v>
      </c>
      <c r="G17" s="269" t="str">
        <f>IF('Financial tables'!G$31=0,"-", SUM('Contextual data'!G$34:G$36)/'Financial tables'!G$31)</f>
        <v>-</v>
      </c>
      <c r="H17" s="269" t="str">
        <f>IF('Financial tables'!H$31=0,"-", SUM('Contextual data'!H$34:H$36)/'Financial tables'!H$31)</f>
        <v>-</v>
      </c>
      <c r="I17" s="269" t="str">
        <f>IF('Financial tables'!I$31=0,"-", SUM('Contextual data'!I$34:I$36)/'Financial tables'!I$31)</f>
        <v>-</v>
      </c>
      <c r="J17" s="269" t="str">
        <f>IF('Financial tables'!J$31=0,"-", SUM('Contextual data'!J$34:J$36)/'Financial tables'!J$31)</f>
        <v>-</v>
      </c>
      <c r="K17" s="269" t="str">
        <f>IF('Financial tables'!K$31=0,"-", SUM('Contextual data'!K$34:K$36)/'Financial tables'!K$31)</f>
        <v>-</v>
      </c>
      <c r="M17" s="48"/>
      <c r="N17" s="270"/>
      <c r="O17" s="271"/>
      <c r="P17" s="48"/>
      <c r="Q17" s="48"/>
      <c r="R17" s="48"/>
      <c r="S17" s="48"/>
      <c r="T17" s="48"/>
      <c r="U17" s="48"/>
      <c r="V17" s="48"/>
      <c r="W17" s="48"/>
      <c r="X17" s="48"/>
      <c r="Y17" s="48"/>
      <c r="Z17" s="48"/>
      <c r="AA17" s="48"/>
      <c r="AB17" s="48"/>
      <c r="AC17" s="48"/>
      <c r="AD17" s="48"/>
      <c r="AE17" s="48"/>
      <c r="AF17" s="48"/>
      <c r="AG17" s="48"/>
      <c r="AH17" s="48"/>
      <c r="AI17" s="52"/>
      <c r="AJ17" s="52"/>
    </row>
    <row r="18" spans="1:36" x14ac:dyDescent="0.35">
      <c r="A18" s="267"/>
      <c r="B18" s="268" t="s">
        <v>133</v>
      </c>
      <c r="C18" s="251" t="s">
        <v>134</v>
      </c>
      <c r="D18" s="269" t="str">
        <f>IF('Financial tables'!D$31=0,"-", ('Financial tables'!D$36+'Financial tables'!D$37)/'Financial tables'!D$31)</f>
        <v>-</v>
      </c>
      <c r="E18" s="269" t="str">
        <f>IF('Financial tables'!E$31=0,"-", ('Financial tables'!E$36+'Financial tables'!E$37)/'Financial tables'!E$31)</f>
        <v>-</v>
      </c>
      <c r="F18" s="269" t="str">
        <f>IF('Financial tables'!F$31=0,"-", ('Financial tables'!F$36+'Financial tables'!F$37)/'Financial tables'!F$31)</f>
        <v>-</v>
      </c>
      <c r="G18" s="269" t="str">
        <f>IF('Financial tables'!G$31=0,"-", ('Financial tables'!G$36+'Financial tables'!G$37)/'Financial tables'!G$31)</f>
        <v>-</v>
      </c>
      <c r="H18" s="269" t="str">
        <f>IF('Financial tables'!H$31=0,"-", ('Financial tables'!H$36+'Financial tables'!H$37)/'Financial tables'!H$31)</f>
        <v>-</v>
      </c>
      <c r="I18" s="269" t="str">
        <f>IF('Financial tables'!I$31=0,"-", ('Financial tables'!I$36+'Financial tables'!I$37)/'Financial tables'!I$31)</f>
        <v>-</v>
      </c>
      <c r="J18" s="269" t="str">
        <f>IF('Financial tables'!J$31=0,"-", ('Financial tables'!J$36+'Financial tables'!J$37)/'Financial tables'!J$31)</f>
        <v>-</v>
      </c>
      <c r="K18" s="269" t="str">
        <f>IF('Financial tables'!K$31=0,"-", ('Financial tables'!K$36+'Financial tables'!K$37)/'Financial tables'!K$31)</f>
        <v>-</v>
      </c>
      <c r="M18" s="48"/>
      <c r="N18" s="270"/>
      <c r="O18" s="271"/>
      <c r="P18" s="48"/>
      <c r="Q18" s="48"/>
      <c r="R18" s="48"/>
      <c r="S18" s="48"/>
      <c r="T18" s="48"/>
      <c r="U18" s="48"/>
      <c r="V18" s="48"/>
      <c r="W18" s="48"/>
      <c r="X18" s="48"/>
      <c r="Y18" s="48"/>
      <c r="Z18" s="48"/>
      <c r="AA18" s="48"/>
      <c r="AB18" s="48"/>
      <c r="AC18" s="48"/>
      <c r="AD18" s="48"/>
      <c r="AE18" s="48"/>
      <c r="AF18" s="48"/>
      <c r="AG18" s="48"/>
      <c r="AH18" s="48"/>
      <c r="AI18" s="52"/>
      <c r="AJ18" s="52"/>
    </row>
    <row r="19" spans="1:36" x14ac:dyDescent="0.35">
      <c r="A19" s="267"/>
      <c r="B19" s="268"/>
      <c r="C19" s="251"/>
      <c r="D19" s="269"/>
      <c r="E19" s="269"/>
      <c r="F19" s="269"/>
      <c r="G19" s="269"/>
      <c r="H19" s="269"/>
      <c r="I19" s="269"/>
      <c r="J19" s="269"/>
      <c r="K19" s="269"/>
      <c r="M19" s="48"/>
      <c r="N19" s="271"/>
      <c r="O19" s="271"/>
      <c r="P19" s="48"/>
      <c r="Q19" s="48"/>
      <c r="R19" s="48"/>
      <c r="S19" s="48"/>
      <c r="T19" s="48"/>
      <c r="U19" s="48"/>
      <c r="V19" s="48"/>
      <c r="W19" s="48"/>
      <c r="X19" s="48"/>
      <c r="Y19" s="48"/>
      <c r="Z19" s="48"/>
      <c r="AA19" s="48"/>
      <c r="AB19" s="48"/>
      <c r="AC19" s="48"/>
      <c r="AD19" s="48"/>
      <c r="AE19" s="48"/>
      <c r="AF19" s="48"/>
      <c r="AG19" s="48"/>
      <c r="AH19" s="48"/>
      <c r="AI19" s="52"/>
      <c r="AJ19" s="52"/>
    </row>
    <row r="20" spans="1:36" ht="13" x14ac:dyDescent="0.35">
      <c r="A20" s="267"/>
      <c r="B20" s="275" t="s">
        <v>135</v>
      </c>
      <c r="C20" s="22" t="s">
        <v>136</v>
      </c>
      <c r="D20" s="269"/>
      <c r="E20" s="269"/>
      <c r="F20" s="269"/>
      <c r="G20" s="269"/>
      <c r="H20" s="269"/>
      <c r="I20" s="269"/>
      <c r="J20" s="269"/>
      <c r="K20" s="269"/>
      <c r="M20" s="48"/>
      <c r="N20" s="271"/>
      <c r="O20" s="271"/>
      <c r="P20" s="48"/>
      <c r="Q20" s="48"/>
      <c r="R20" s="48"/>
      <c r="S20" s="48"/>
      <c r="T20" s="48"/>
      <c r="U20" s="48"/>
      <c r="V20" s="48"/>
      <c r="W20" s="48"/>
      <c r="X20" s="48"/>
      <c r="Y20" s="48"/>
      <c r="Z20" s="48"/>
      <c r="AA20" s="48"/>
      <c r="AB20" s="48"/>
      <c r="AC20" s="48"/>
      <c r="AD20" s="48"/>
      <c r="AE20" s="48"/>
      <c r="AF20" s="48"/>
      <c r="AG20" s="48"/>
      <c r="AH20" s="48"/>
      <c r="AI20" s="52"/>
      <c r="AJ20" s="52"/>
    </row>
    <row r="21" spans="1:36" s="10" customFormat="1" ht="25" x14ac:dyDescent="0.35">
      <c r="A21" s="273"/>
      <c r="B21" s="268" t="s">
        <v>57</v>
      </c>
      <c r="C21" s="84" t="s">
        <v>137</v>
      </c>
      <c r="D21" s="276" t="str">
        <f>IF('Financial tables'!D$31=0,"-",ROUND(('Financial tables'!D$75+'Financial tables'!D$74-'Financial tables'!D$80)/('Financial tables'!D$40-'Financial tables'!D$38-'Contextual data'!D$38-'Contextual data'!D$37)*365,0))</f>
        <v>-</v>
      </c>
      <c r="E21" s="276" t="str">
        <f>IF('Financial tables'!E$31=0,"-",ROUND(('Financial tables'!E$75+'Financial tables'!E$74-'Financial tables'!E$80)/('Financial tables'!E$40-'Financial tables'!E$38-'Contextual data'!E$38-'Contextual data'!E$37)*365,0))</f>
        <v>-</v>
      </c>
      <c r="F21" s="276" t="str">
        <f>IF('Financial tables'!F$31=0,"-",ROUND(('Financial tables'!F$75+'Financial tables'!F$74-'Financial tables'!F$80)/('Financial tables'!F$40-'Financial tables'!F$38-'Contextual data'!F$38-'Contextual data'!F$37)*365,0))</f>
        <v>-</v>
      </c>
      <c r="G21" s="276" t="str">
        <f>IF('Financial tables'!G$31=0,"-",ROUND(('Financial tables'!G$75+'Financial tables'!G$74-'Financial tables'!G$80)/('Financial tables'!G$40-'Financial tables'!G$38-'Contextual data'!G$38-'Contextual data'!G$37)*365,0))</f>
        <v>-</v>
      </c>
      <c r="H21" s="276" t="str">
        <f>IF('Financial tables'!H$31=0,"-",ROUND(('Financial tables'!H$75+'Financial tables'!H$74-'Financial tables'!H$80)/('Financial tables'!H$40-'Financial tables'!H$38-'Contextual data'!H$38-'Contextual data'!H$37)*365,0))</f>
        <v>-</v>
      </c>
      <c r="I21" s="276" t="str">
        <f>IF('Financial tables'!I$31=0,"-",ROUND(('Financial tables'!I$75+'Financial tables'!I$74-'Financial tables'!I$80)/('Financial tables'!I$40-'Financial tables'!I$38-'Contextual data'!I$38-'Contextual data'!I$37)*365,0))</f>
        <v>-</v>
      </c>
      <c r="J21" s="276" t="str">
        <f>IF('Financial tables'!J$31=0,"-",ROUND(('Financial tables'!J$75+'Financial tables'!J$74-'Financial tables'!J$80)/('Financial tables'!J$40-'Financial tables'!J$38-'Contextual data'!J$38-'Contextual data'!J$37)*365,0))</f>
        <v>-</v>
      </c>
      <c r="K21" s="276" t="str">
        <f>IF('Financial tables'!K$31=0,"-",ROUND(('Financial tables'!K$75+'Financial tables'!K$74-'Financial tables'!K$80)/('Financial tables'!K$40-'Financial tables'!K$38-'Contextual data'!K$38-'Contextual data'!K$37)*365,0))</f>
        <v>-</v>
      </c>
      <c r="L21" s="26"/>
      <c r="M21" s="48"/>
      <c r="N21" s="319"/>
      <c r="O21" s="264"/>
      <c r="P21" s="265"/>
      <c r="Q21" s="265"/>
      <c r="R21" s="265"/>
      <c r="S21" s="265"/>
      <c r="T21" s="265"/>
      <c r="U21" s="265"/>
      <c r="V21" s="265"/>
      <c r="W21" s="265"/>
      <c r="X21" s="265"/>
      <c r="Y21" s="265"/>
      <c r="Z21" s="265"/>
      <c r="AA21" s="265"/>
      <c r="AB21" s="265"/>
      <c r="AC21" s="265"/>
      <c r="AD21" s="265"/>
      <c r="AE21" s="265"/>
      <c r="AF21" s="265"/>
      <c r="AG21" s="265"/>
      <c r="AH21" s="265"/>
      <c r="AI21" s="266"/>
      <c r="AJ21" s="266"/>
    </row>
    <row r="22" spans="1:36" s="10" customFormat="1" ht="14" x14ac:dyDescent="0.35">
      <c r="A22" s="273"/>
      <c r="B22" s="268" t="s">
        <v>59</v>
      </c>
      <c r="C22" s="84" t="s">
        <v>138</v>
      </c>
      <c r="D22" s="277" t="str">
        <f>IF('Financial tables'!D$31=0,"-",ROUND(('Financial tables'!D$75+'Financial tables'!D$74-'Financial tables'!D$80+'Contextual data'!D$43)/('Financial tables'!D$40-'Financial tables'!D$38-'Contextual data'!D$38-'Contextual data'!D$37)*365,0))</f>
        <v>-</v>
      </c>
      <c r="E22" s="277" t="str">
        <f>IF('Financial tables'!E$31=0,"-",ROUND(('Financial tables'!E$75+'Financial tables'!E$74-'Financial tables'!E$80+'Contextual data'!E$43)/('Financial tables'!E$40-'Financial tables'!E$38-'Contextual data'!E$38-'Contextual data'!E$37)*365,0))</f>
        <v>-</v>
      </c>
      <c r="F22" s="276" t="str">
        <f>IF('Financial tables'!F$31=0,"-",ROUND(('Financial tables'!F$75+'Financial tables'!F$74-'Financial tables'!F$80+'Contextual data'!F$43)/('Financial tables'!F$40-'Financial tables'!F$38-'Contextual data'!F$38-'Contextual data'!F$37)*365,0))</f>
        <v>-</v>
      </c>
      <c r="G22" s="276" t="str">
        <f>IF('Financial tables'!G$31=0,"-",ROUND(('Financial tables'!G$75+'Financial tables'!G$74-'Financial tables'!G$80+'Contextual data'!G$43)/('Financial tables'!G$40-'Financial tables'!G$38-'Contextual data'!G$38-'Contextual data'!G$37)*365,0))</f>
        <v>-</v>
      </c>
      <c r="H22" s="276" t="str">
        <f>IF('Financial tables'!H$31=0,"-",ROUND(('Financial tables'!H$75+'Financial tables'!H$74-'Financial tables'!H$80+'Contextual data'!H$43)/('Financial tables'!H$40-'Financial tables'!H$38-'Contextual data'!H$38-'Contextual data'!H$37)*365,0))</f>
        <v>-</v>
      </c>
      <c r="I22" s="276" t="str">
        <f>IF('Financial tables'!I$31=0,"-",ROUND(('Financial tables'!I$75+'Financial tables'!I$74-'Financial tables'!I$80+'Contextual data'!I$43)/('Financial tables'!I$40-'Financial tables'!I$38-'Contextual data'!I$38-'Contextual data'!I$37)*365,0))</f>
        <v>-</v>
      </c>
      <c r="J22" s="276" t="str">
        <f>IF('Financial tables'!J$31=0,"-",ROUND(('Financial tables'!J$75+'Financial tables'!J$74-'Financial tables'!J$80+'Contextual data'!J$43)/('Financial tables'!J$40-'Financial tables'!J$38-'Contextual data'!J$38-'Contextual data'!J$37)*365,0))</f>
        <v>-</v>
      </c>
      <c r="K22" s="276" t="str">
        <f>IF('Financial tables'!K$31=0,"-",ROUND(('Financial tables'!K$75+'Financial tables'!K$74-'Financial tables'!K$80+'Contextual data'!K$43)/('Financial tables'!K$40-'Financial tables'!K$38-'Contextual data'!K$38-'Contextual data'!K$37)*365,0))</f>
        <v>-</v>
      </c>
      <c r="L22" s="26"/>
      <c r="M22" s="48"/>
      <c r="N22" s="319"/>
      <c r="O22" s="264"/>
      <c r="P22" s="265"/>
      <c r="Q22" s="265"/>
      <c r="R22" s="265"/>
      <c r="S22" s="265"/>
      <c r="T22" s="265"/>
      <c r="U22" s="265"/>
      <c r="V22" s="265"/>
      <c r="W22" s="265"/>
      <c r="X22" s="265"/>
      <c r="Y22" s="265"/>
      <c r="Z22" s="265"/>
      <c r="AA22" s="265"/>
      <c r="AB22" s="265"/>
      <c r="AC22" s="265"/>
      <c r="AD22" s="265"/>
      <c r="AE22" s="265"/>
      <c r="AF22" s="265"/>
      <c r="AG22" s="265"/>
      <c r="AH22" s="265"/>
      <c r="AI22" s="266"/>
      <c r="AJ22" s="266"/>
    </row>
    <row r="23" spans="1:36" ht="13" x14ac:dyDescent="0.35">
      <c r="A23" s="267"/>
      <c r="B23" s="268" t="s">
        <v>61</v>
      </c>
      <c r="C23" s="251" t="s">
        <v>139</v>
      </c>
      <c r="D23" s="269" t="str">
        <f>IF('Financial tables'!D$31=0,"-", ('Financial tables'!D$81+'Financial tables'!D$82+'Financial tables'!D$95+'Financial tables'!D$96)/'Financial tables'!D$31)</f>
        <v>-</v>
      </c>
      <c r="E23" s="269" t="str">
        <f>IF('Financial tables'!E$31=0,"-", ('Financial tables'!E$81+'Financial tables'!E$82+'Financial tables'!E$95+'Financial tables'!E$96)/'Financial tables'!E$31)</f>
        <v>-</v>
      </c>
      <c r="F23" s="269" t="str">
        <f>IF('Financial tables'!F$31=0,"-", ('Financial tables'!F$81+'Financial tables'!F$82+'Financial tables'!F$95+'Financial tables'!F$96)/'Financial tables'!F$31)</f>
        <v>-</v>
      </c>
      <c r="G23" s="269" t="str">
        <f>IF('Financial tables'!G$31=0,"-", ('Financial tables'!G$81+'Financial tables'!G$82+'Financial tables'!G$95+'Financial tables'!G$96)/'Financial tables'!G$31)</f>
        <v>-</v>
      </c>
      <c r="H23" s="269" t="str">
        <f>IF('Financial tables'!H$31=0,"-", ('Financial tables'!H$81+'Financial tables'!H$82+'Financial tables'!H$95+'Financial tables'!H$96)/'Financial tables'!H$31)</f>
        <v>-</v>
      </c>
      <c r="I23" s="269" t="str">
        <f>IF('Financial tables'!I$31=0,"-", ('Financial tables'!I$81+'Financial tables'!I$82+'Financial tables'!I$95+'Financial tables'!I$96)/'Financial tables'!I$31)</f>
        <v>-</v>
      </c>
      <c r="J23" s="269" t="str">
        <f>IF('Financial tables'!J$31=0,"-", ('Financial tables'!J$81+'Financial tables'!J$82+'Financial tables'!J$95+'Financial tables'!J$96)/'Financial tables'!J$31)</f>
        <v>-</v>
      </c>
      <c r="K23" s="269" t="str">
        <f>IF('Financial tables'!K$31=0,"-", ('Financial tables'!K$81+'Financial tables'!K$82+'Financial tables'!K$95+'Financial tables'!K$96)/'Financial tables'!K$31)</f>
        <v>-</v>
      </c>
      <c r="M23" s="48"/>
      <c r="N23" s="270"/>
      <c r="O23" s="271"/>
      <c r="P23" s="48"/>
      <c r="Q23" s="48"/>
      <c r="R23" s="48"/>
      <c r="S23" s="48"/>
      <c r="T23" s="48"/>
      <c r="U23" s="48"/>
      <c r="V23" s="48"/>
      <c r="W23" s="48"/>
      <c r="X23" s="48"/>
      <c r="Y23" s="48"/>
      <c r="Z23" s="48"/>
      <c r="AA23" s="48"/>
      <c r="AB23" s="48"/>
      <c r="AC23" s="48"/>
      <c r="AD23" s="48"/>
      <c r="AE23" s="48"/>
      <c r="AF23" s="48"/>
      <c r="AG23" s="48"/>
      <c r="AH23" s="48"/>
      <c r="AI23" s="52"/>
      <c r="AJ23" s="52"/>
    </row>
    <row r="24" spans="1:36" x14ac:dyDescent="0.35">
      <c r="A24" s="267"/>
      <c r="B24" s="268" t="s">
        <v>63</v>
      </c>
      <c r="C24" s="251" t="s">
        <v>140</v>
      </c>
      <c r="D24" s="269" t="str">
        <f>IF('Financial tables'!D$31=0,"-",'Financial tables'!D$77/'Financial tables'!D$86)</f>
        <v>-</v>
      </c>
      <c r="E24" s="269" t="str">
        <f>IF('Financial tables'!E$31=0,"-",'Financial tables'!E$77/'Financial tables'!E$86)</f>
        <v>-</v>
      </c>
      <c r="F24" s="269" t="str">
        <f>IF('Financial tables'!F$31=0,"-",'Financial tables'!F$77/'Financial tables'!F$86)</f>
        <v>-</v>
      </c>
      <c r="G24" s="269" t="str">
        <f>IF('Financial tables'!G$31=0,"-",'Financial tables'!G$77/'Financial tables'!G$86)</f>
        <v>-</v>
      </c>
      <c r="H24" s="269" t="str">
        <f>IF('Financial tables'!H$31=0,"-",'Financial tables'!H$77/'Financial tables'!H$86)</f>
        <v>-</v>
      </c>
      <c r="I24" s="269" t="str">
        <f>IF('Financial tables'!I$31=0,"-",'Financial tables'!I$77/'Financial tables'!I$86)</f>
        <v>-</v>
      </c>
      <c r="J24" s="269" t="str">
        <f>IF('Financial tables'!J$31=0,"-",'Financial tables'!J$77/'Financial tables'!J$86)</f>
        <v>-</v>
      </c>
      <c r="K24" s="269" t="str">
        <f>IF('Financial tables'!K$31=0,"-",'Financial tables'!K$77/'Financial tables'!K$86)</f>
        <v>-</v>
      </c>
      <c r="M24" s="48"/>
      <c r="N24" s="271"/>
      <c r="O24" s="271"/>
      <c r="P24" s="48"/>
      <c r="Q24" s="48"/>
      <c r="R24" s="48"/>
      <c r="S24" s="48"/>
      <c r="T24" s="48"/>
      <c r="U24" s="48"/>
      <c r="V24" s="48"/>
      <c r="W24" s="48"/>
      <c r="X24" s="48"/>
      <c r="Y24" s="48"/>
      <c r="Z24" s="48"/>
      <c r="AA24" s="48"/>
      <c r="AB24" s="48"/>
      <c r="AC24" s="48"/>
      <c r="AD24" s="48"/>
      <c r="AE24" s="48"/>
      <c r="AF24" s="48"/>
      <c r="AG24" s="48"/>
      <c r="AH24" s="48"/>
      <c r="AI24" s="52"/>
      <c r="AJ24" s="52"/>
    </row>
    <row r="25" spans="1:36" x14ac:dyDescent="0.35">
      <c r="A25" s="267"/>
      <c r="B25" s="268" t="s">
        <v>65</v>
      </c>
      <c r="C25" s="251" t="s">
        <v>141</v>
      </c>
      <c r="D25" s="269" t="str">
        <f>IF('Financial tables'!D$31=0,"-",('Financial tables'!D$77-'Financial tables'!D$71)/'Financial tables'!D$86)</f>
        <v>-</v>
      </c>
      <c r="E25" s="269" t="str">
        <f>IF('Financial tables'!E$31=0,"-",('Financial tables'!E$77-'Financial tables'!E$71)/'Financial tables'!E$86)</f>
        <v>-</v>
      </c>
      <c r="F25" s="269" t="str">
        <f>IF('Financial tables'!F$31=0,"-",('Financial tables'!F$77-'Financial tables'!F$71)/'Financial tables'!F$86)</f>
        <v>-</v>
      </c>
      <c r="G25" s="269" t="str">
        <f>IF('Financial tables'!G$31=0,"-",('Financial tables'!G$77-'Financial tables'!G$71)/'Financial tables'!G$86)</f>
        <v>-</v>
      </c>
      <c r="H25" s="269" t="str">
        <f>IF('Financial tables'!H$31=0,"-",('Financial tables'!H$77-'Financial tables'!H$71)/'Financial tables'!H$86)</f>
        <v>-</v>
      </c>
      <c r="I25" s="269" t="str">
        <f>IF('Financial tables'!I$31=0,"-",('Financial tables'!I$77-'Financial tables'!I$71)/'Financial tables'!I$86)</f>
        <v>-</v>
      </c>
      <c r="J25" s="269" t="str">
        <f>IF('Financial tables'!J$31=0,"-",('Financial tables'!J$77-'Financial tables'!J$71)/'Financial tables'!J$86)</f>
        <v>-</v>
      </c>
      <c r="K25" s="269" t="str">
        <f>IF('Financial tables'!K$31=0,"-",('Financial tables'!K$77-'Financial tables'!K$71)/'Financial tables'!K$86)</f>
        <v>-</v>
      </c>
      <c r="M25" s="48"/>
      <c r="N25" s="271"/>
      <c r="O25" s="271"/>
      <c r="P25" s="48"/>
      <c r="Q25" s="48"/>
      <c r="R25" s="48"/>
      <c r="S25" s="48"/>
      <c r="T25" s="48"/>
      <c r="U25" s="48"/>
      <c r="V25" s="48"/>
      <c r="W25" s="48"/>
      <c r="X25" s="48"/>
      <c r="Y25" s="48"/>
      <c r="Z25" s="48"/>
      <c r="AA25" s="48"/>
      <c r="AB25" s="48"/>
      <c r="AC25" s="48"/>
      <c r="AD25" s="48"/>
      <c r="AE25" s="48"/>
      <c r="AF25" s="48"/>
      <c r="AG25" s="48"/>
      <c r="AH25" s="48"/>
      <c r="AI25" s="52"/>
      <c r="AJ25" s="52"/>
    </row>
    <row r="26" spans="1:36" x14ac:dyDescent="0.35">
      <c r="A26" s="267"/>
      <c r="B26" s="268" t="s">
        <v>67</v>
      </c>
      <c r="C26" s="251" t="s">
        <v>142</v>
      </c>
      <c r="D26" s="269" t="str">
        <f>IF('Financial tables'!D$31=0,"-",('Financial tables'!D$106+'Financial tables'!D$108)/('Financial tables'!D$31))</f>
        <v>-</v>
      </c>
      <c r="E26" s="269" t="str">
        <f>IF('Financial tables'!E$31=0,"-",('Financial tables'!E$106+'Financial tables'!E$108)/('Financial tables'!E$31))</f>
        <v>-</v>
      </c>
      <c r="F26" s="269" t="str">
        <f>IF('Financial tables'!F$31=0,"-",('Financial tables'!F$106+'Financial tables'!F$108)/('Financial tables'!F$31))</f>
        <v>-</v>
      </c>
      <c r="G26" s="269" t="str">
        <f>IF('Financial tables'!G$31=0,"-",('Financial tables'!G$106+'Financial tables'!G$108)/('Financial tables'!G$31))</f>
        <v>-</v>
      </c>
      <c r="H26" s="269" t="str">
        <f>IF('Financial tables'!H$31=0,"-",('Financial tables'!H$106+'Financial tables'!H$108)/('Financial tables'!H$31))</f>
        <v>-</v>
      </c>
      <c r="I26" s="269" t="str">
        <f>IF('Financial tables'!I$31=0,"-",('Financial tables'!I$106+'Financial tables'!I$108)/('Financial tables'!I$31))</f>
        <v>-</v>
      </c>
      <c r="J26" s="269" t="str">
        <f>IF('Financial tables'!J$31=0,"-",('Financial tables'!J$106+'Financial tables'!J$108)/('Financial tables'!J$31))</f>
        <v>-</v>
      </c>
      <c r="K26" s="269" t="str">
        <f>IF('Financial tables'!K$31=0,"-",('Financial tables'!K$106+'Financial tables'!K$108)/('Financial tables'!K$31))</f>
        <v>-</v>
      </c>
      <c r="M26" s="48"/>
      <c r="N26" s="271"/>
      <c r="O26" s="271"/>
      <c r="P26" s="48"/>
      <c r="Q26" s="48"/>
      <c r="R26" s="48"/>
      <c r="S26" s="48"/>
      <c r="T26" s="48"/>
      <c r="U26" s="48"/>
      <c r="V26" s="48"/>
      <c r="W26" s="48"/>
      <c r="X26" s="48"/>
      <c r="Y26" s="48"/>
      <c r="Z26" s="48"/>
      <c r="AA26" s="48"/>
      <c r="AB26" s="48"/>
      <c r="AC26" s="48"/>
      <c r="AD26" s="48"/>
      <c r="AE26" s="48"/>
      <c r="AF26" s="48"/>
      <c r="AG26" s="48"/>
      <c r="AH26" s="48"/>
      <c r="AI26" s="52"/>
      <c r="AJ26" s="52"/>
    </row>
    <row r="27" spans="1:36" x14ac:dyDescent="0.35">
      <c r="A27" s="267"/>
      <c r="B27" s="268" t="s">
        <v>143</v>
      </c>
      <c r="C27" s="251" t="s">
        <v>144</v>
      </c>
      <c r="D27" s="269" t="str">
        <f>IF('Financial tables'!D$31=0,"-",('Financial tables'!D$81+'Financial tables'!D$82+'Financial tables'!D$95+'Financial tables'!D$96)/('Financial tables'!D$109))</f>
        <v>-</v>
      </c>
      <c r="E27" s="269" t="str">
        <f>IF('Financial tables'!E$31=0,"-",('Financial tables'!E$81+'Financial tables'!E$82+'Financial tables'!E$95+'Financial tables'!E$96)/('Financial tables'!E$109))</f>
        <v>-</v>
      </c>
      <c r="F27" s="269" t="str">
        <f>IF('Financial tables'!F$31=0,"-",('Financial tables'!F$81+'Financial tables'!F$82+'Financial tables'!F$95+'Financial tables'!F$96)/('Financial tables'!F$109))</f>
        <v>-</v>
      </c>
      <c r="G27" s="269" t="str">
        <f>IF('Financial tables'!G$31=0,"-",('Financial tables'!G$81+'Financial tables'!G$82+'Financial tables'!G$95+'Financial tables'!G$96)/('Financial tables'!G$109))</f>
        <v>-</v>
      </c>
      <c r="H27" s="269" t="str">
        <f>IF('Financial tables'!H$31=0,"-",('Financial tables'!H$81+'Financial tables'!H$82+'Financial tables'!H$95+'Financial tables'!H$96)/('Financial tables'!H$109))</f>
        <v>-</v>
      </c>
      <c r="I27" s="269" t="str">
        <f>IF('Financial tables'!I$31=0,"-",('Financial tables'!I$81+'Financial tables'!I$82+'Financial tables'!I$95+'Financial tables'!I$96)/('Financial tables'!I$109))</f>
        <v>-</v>
      </c>
      <c r="J27" s="269" t="str">
        <f>IF('Financial tables'!J$31=0,"-",('Financial tables'!J$81+'Financial tables'!J$82+'Financial tables'!J$95+'Financial tables'!J$96)/('Financial tables'!J$109))</f>
        <v>-</v>
      </c>
      <c r="K27" s="269" t="str">
        <f>IF('Financial tables'!K$31=0,"-",('Financial tables'!K$81+'Financial tables'!K$82+'Financial tables'!K$95+'Financial tables'!K$96)/('Financial tables'!K$109))</f>
        <v>-</v>
      </c>
      <c r="M27" s="48"/>
      <c r="N27" s="271"/>
      <c r="O27" s="271"/>
      <c r="P27" s="48"/>
      <c r="Q27" s="48"/>
      <c r="R27" s="48"/>
      <c r="S27" s="48"/>
      <c r="T27" s="48"/>
      <c r="U27" s="48"/>
      <c r="V27" s="48"/>
      <c r="W27" s="48"/>
      <c r="X27" s="48"/>
      <c r="Y27" s="48"/>
      <c r="Z27" s="48"/>
      <c r="AA27" s="48"/>
      <c r="AB27" s="48"/>
      <c r="AC27" s="48"/>
      <c r="AD27" s="48"/>
      <c r="AE27" s="48"/>
      <c r="AF27" s="48"/>
      <c r="AG27" s="48"/>
      <c r="AH27" s="48"/>
      <c r="AI27" s="52"/>
      <c r="AJ27" s="52"/>
    </row>
    <row r="28" spans="1:36" x14ac:dyDescent="0.35">
      <c r="A28" s="257"/>
      <c r="B28" s="258"/>
      <c r="C28" s="259"/>
      <c r="D28" s="278"/>
      <c r="E28" s="278"/>
      <c r="F28" s="278"/>
      <c r="G28" s="278"/>
      <c r="H28" s="278"/>
      <c r="I28" s="278"/>
      <c r="J28" s="278"/>
      <c r="K28" s="278"/>
      <c r="M28" s="271"/>
      <c r="N28" s="271"/>
      <c r="O28" s="271"/>
      <c r="P28" s="48"/>
      <c r="Q28" s="48"/>
      <c r="R28" s="48"/>
      <c r="S28" s="48"/>
      <c r="T28" s="48"/>
      <c r="U28" s="48"/>
      <c r="V28" s="48"/>
      <c r="W28" s="48"/>
      <c r="X28" s="48"/>
      <c r="Y28" s="48"/>
      <c r="Z28" s="48"/>
      <c r="AA28" s="48"/>
      <c r="AB28" s="48"/>
      <c r="AC28" s="48"/>
      <c r="AD28" s="48"/>
      <c r="AE28" s="48"/>
      <c r="AF28" s="48"/>
      <c r="AG28" s="48"/>
      <c r="AH28" s="48"/>
      <c r="AI28" s="52"/>
      <c r="AJ28" s="52"/>
    </row>
    <row r="29" spans="1:36" ht="30.75" customHeight="1" x14ac:dyDescent="0.35">
      <c r="A29" s="279"/>
      <c r="B29" s="280"/>
      <c r="C29" s="366" t="s">
        <v>145</v>
      </c>
      <c r="D29" s="366"/>
      <c r="E29" s="366"/>
      <c r="F29" s="366"/>
      <c r="G29" s="366"/>
      <c r="H29" s="366"/>
      <c r="I29" s="366"/>
      <c r="J29" s="366"/>
      <c r="K29" s="367"/>
      <c r="M29" s="271"/>
      <c r="N29" s="271"/>
      <c r="O29" s="271"/>
      <c r="P29" s="48"/>
      <c r="Q29" s="48"/>
      <c r="R29" s="48"/>
      <c r="S29" s="48"/>
      <c r="T29" s="48"/>
      <c r="U29" s="48"/>
      <c r="V29" s="48"/>
      <c r="W29" s="48"/>
      <c r="X29" s="48"/>
      <c r="Y29" s="48"/>
      <c r="Z29" s="48"/>
      <c r="AA29" s="48"/>
      <c r="AB29" s="48"/>
      <c r="AC29" s="48"/>
      <c r="AD29" s="48"/>
      <c r="AE29" s="48"/>
      <c r="AF29" s="48"/>
      <c r="AG29" s="48"/>
      <c r="AH29" s="48"/>
      <c r="AI29" s="52"/>
      <c r="AJ29" s="52"/>
    </row>
    <row r="30" spans="1:36" s="19" customFormat="1" x14ac:dyDescent="0.35">
      <c r="A30" s="48"/>
      <c r="B30" s="281"/>
      <c r="C30" s="48"/>
      <c r="D30" s="48"/>
      <c r="E30" s="48"/>
      <c r="F30" s="48"/>
      <c r="G30" s="48"/>
      <c r="H30" s="48"/>
      <c r="I30" s="48"/>
      <c r="J30" s="48"/>
      <c r="K30" s="48"/>
      <c r="L30" s="26"/>
      <c r="M30" s="48"/>
      <c r="N30" s="48"/>
      <c r="O30" s="48"/>
      <c r="P30" s="48"/>
      <c r="Q30" s="48"/>
      <c r="R30" s="48"/>
      <c r="S30" s="48"/>
      <c r="T30" s="48"/>
      <c r="U30" s="48"/>
      <c r="V30" s="48"/>
      <c r="W30" s="48"/>
      <c r="X30" s="48"/>
      <c r="Y30" s="48"/>
      <c r="Z30" s="48"/>
      <c r="AA30" s="48"/>
      <c r="AB30" s="48"/>
      <c r="AC30" s="48"/>
      <c r="AD30" s="48"/>
      <c r="AE30" s="48"/>
      <c r="AF30" s="48"/>
      <c r="AG30" s="48"/>
      <c r="AH30" s="48"/>
      <c r="AI30" s="48"/>
      <c r="AJ30" s="48"/>
    </row>
    <row r="31" spans="1:36" s="19" customFormat="1" x14ac:dyDescent="0.35">
      <c r="A31" s="48"/>
      <c r="B31" s="281"/>
      <c r="C31" s="48"/>
      <c r="D31" s="48"/>
      <c r="E31" s="48"/>
      <c r="F31" s="48"/>
      <c r="G31" s="48"/>
      <c r="H31" s="48"/>
      <c r="I31" s="48"/>
      <c r="J31" s="48"/>
      <c r="K31" s="48"/>
      <c r="L31" s="26"/>
      <c r="M31" s="48"/>
      <c r="N31" s="48"/>
      <c r="O31" s="48"/>
      <c r="P31" s="48"/>
      <c r="Q31" s="48"/>
      <c r="R31" s="48"/>
      <c r="S31" s="48"/>
      <c r="T31" s="48"/>
      <c r="U31" s="48"/>
      <c r="V31" s="48"/>
      <c r="W31" s="48"/>
      <c r="X31" s="48"/>
      <c r="Y31" s="48"/>
      <c r="Z31" s="48"/>
      <c r="AA31" s="48"/>
      <c r="AB31" s="48"/>
      <c r="AC31" s="48"/>
      <c r="AD31" s="48"/>
      <c r="AE31" s="48"/>
      <c r="AF31" s="48"/>
      <c r="AG31" s="48"/>
      <c r="AH31" s="48"/>
      <c r="AI31" s="48"/>
      <c r="AJ31" s="48"/>
    </row>
    <row r="32" spans="1:36" s="19" customFormat="1" ht="13" hidden="1" x14ac:dyDescent="0.35">
      <c r="A32" s="48"/>
      <c r="B32" s="282" t="s">
        <v>146</v>
      </c>
      <c r="C32" s="274"/>
      <c r="D32" s="48"/>
      <c r="E32" s="48"/>
      <c r="F32" s="48"/>
      <c r="G32" s="48"/>
      <c r="H32" s="48"/>
      <c r="I32" s="48"/>
      <c r="J32" s="48"/>
      <c r="K32" s="48"/>
      <c r="L32" s="26"/>
      <c r="M32" s="48"/>
      <c r="N32" s="48"/>
      <c r="O32" s="48"/>
      <c r="P32" s="48"/>
      <c r="Q32" s="48"/>
      <c r="R32" s="48"/>
      <c r="S32" s="48"/>
      <c r="T32" s="48"/>
      <c r="U32" s="48"/>
      <c r="V32" s="48"/>
      <c r="W32" s="48"/>
      <c r="X32" s="48"/>
      <c r="Y32" s="48"/>
      <c r="Z32" s="48"/>
      <c r="AA32" s="48"/>
      <c r="AB32" s="48"/>
      <c r="AC32" s="48"/>
      <c r="AD32" s="48"/>
      <c r="AE32" s="48"/>
      <c r="AF32" s="48"/>
      <c r="AG32" s="48"/>
      <c r="AH32" s="48"/>
      <c r="AI32" s="48"/>
      <c r="AJ32" s="48"/>
    </row>
    <row r="33" spans="1:36" s="19" customFormat="1" ht="13" hidden="1" x14ac:dyDescent="0.35">
      <c r="A33" s="225"/>
      <c r="B33" s="283" t="s">
        <v>147</v>
      </c>
      <c r="C33" s="247"/>
      <c r="D33" s="349" t="str">
        <f t="shared" ref="D33:J33" si="0">+D7</f>
        <v/>
      </c>
      <c r="E33" s="349" t="str">
        <f t="shared" si="0"/>
        <v/>
      </c>
      <c r="F33" s="349" t="str">
        <f t="shared" si="0"/>
        <v/>
      </c>
      <c r="G33" s="349" t="str">
        <f t="shared" si="0"/>
        <v xml:space="preserve">Current </v>
      </c>
      <c r="H33" s="349" t="str">
        <f t="shared" si="0"/>
        <v>F/cast 1</v>
      </c>
      <c r="I33" s="349" t="str">
        <f t="shared" si="0"/>
        <v>F/cast 2</v>
      </c>
      <c r="J33" s="349" t="str">
        <f t="shared" si="0"/>
        <v xml:space="preserve">F/cast 3 </v>
      </c>
      <c r="K33" s="347" t="str">
        <f>+K7</f>
        <v>F/cast 4</v>
      </c>
      <c r="L33" s="26"/>
      <c r="M33" s="48"/>
      <c r="N33" s="48"/>
      <c r="O33" s="48"/>
      <c r="P33" s="48"/>
      <c r="Q33" s="48"/>
      <c r="R33" s="48"/>
      <c r="S33" s="48"/>
      <c r="T33" s="48"/>
      <c r="U33" s="48"/>
      <c r="V33" s="48"/>
      <c r="W33" s="48"/>
      <c r="X33" s="48"/>
      <c r="Y33" s="48"/>
      <c r="Z33" s="48"/>
      <c r="AA33" s="48"/>
      <c r="AB33" s="48"/>
      <c r="AC33" s="48"/>
      <c r="AD33" s="48"/>
      <c r="AE33" s="48"/>
      <c r="AF33" s="48"/>
      <c r="AG33" s="48"/>
      <c r="AH33" s="48"/>
      <c r="AI33" s="48"/>
      <c r="AJ33" s="48"/>
    </row>
    <row r="34" spans="1:36" s="19" customFormat="1" ht="13" hidden="1" x14ac:dyDescent="0.35">
      <c r="A34" s="226"/>
      <c r="B34" s="284"/>
      <c r="C34" s="196"/>
      <c r="D34" s="350" t="str">
        <f t="shared" ref="D34:J34" si="1">+D8</f>
        <v/>
      </c>
      <c r="E34" s="350" t="str">
        <f t="shared" si="1"/>
        <v/>
      </c>
      <c r="F34" s="350" t="str">
        <f t="shared" si="1"/>
        <v/>
      </c>
      <c r="G34" s="350" t="str">
        <f t="shared" si="1"/>
        <v/>
      </c>
      <c r="H34" s="350" t="str">
        <f t="shared" si="1"/>
        <v/>
      </c>
      <c r="I34" s="350" t="str">
        <f t="shared" si="1"/>
        <v/>
      </c>
      <c r="J34" s="350" t="str">
        <f t="shared" si="1"/>
        <v/>
      </c>
      <c r="K34" s="348" t="str">
        <f>+K8</f>
        <v/>
      </c>
      <c r="L34" s="26"/>
      <c r="M34" s="48"/>
      <c r="N34" s="48"/>
      <c r="O34" s="48"/>
      <c r="P34" s="48"/>
      <c r="Q34" s="48"/>
      <c r="R34" s="48"/>
      <c r="S34" s="48"/>
      <c r="T34" s="48"/>
      <c r="U34" s="48"/>
      <c r="V34" s="48"/>
      <c r="W34" s="48"/>
      <c r="X34" s="48"/>
      <c r="Y34" s="48"/>
      <c r="Z34" s="48"/>
      <c r="AA34" s="48"/>
      <c r="AB34" s="48"/>
      <c r="AC34" s="48"/>
      <c r="AD34" s="48"/>
      <c r="AE34" s="48"/>
      <c r="AF34" s="48"/>
      <c r="AG34" s="48"/>
      <c r="AH34" s="48"/>
      <c r="AI34" s="48"/>
      <c r="AJ34" s="48"/>
    </row>
    <row r="35" spans="1:36" s="19" customFormat="1" ht="13" hidden="1" x14ac:dyDescent="0.35">
      <c r="A35" s="225"/>
      <c r="B35" s="285" t="s">
        <v>148</v>
      </c>
      <c r="C35" s="247"/>
      <c r="D35" s="286" t="str">
        <f>IF('Financial tables'!D$31=0," ",(COUNTIF(D38:D43,'input data - hide'!$C$13)*1)+(COUNTIF(D38:D43,'input data - hide'!$E$13)*2)+(COUNTIF(D38:D43,'input data - hide'!$D$13)*3))</f>
        <v xml:space="preserve"> </v>
      </c>
      <c r="E35" s="286" t="str">
        <f>IF('Financial tables'!E$31=0," ",(COUNTIF(E38:E43,'input data - hide'!$C$13)*1)+(COUNTIF(E38:E43,'input data - hide'!$E$13)*2)+(COUNTIF(E38:E43,'input data - hide'!$D$13)*3))</f>
        <v xml:space="preserve"> </v>
      </c>
      <c r="F35" s="286" t="str">
        <f>IF('Financial tables'!F$31=0," ",(COUNTIF(F38:F43,'input data - hide'!$C$13)*1)+(COUNTIF(F38:F43,'input data - hide'!$E$13)*2)+(COUNTIF(F38:F43,'input data - hide'!$D$13)*3))</f>
        <v xml:space="preserve"> </v>
      </c>
      <c r="G35" s="286" t="str">
        <f>IF('Financial tables'!G$31=0," ",(COUNTIF(G38:G43,'input data - hide'!$C$13)*1)+(COUNTIF(G38:G43,'input data - hide'!$E$13)*2)+(COUNTIF(G38:G43,'input data - hide'!$D$13)*3))</f>
        <v xml:space="preserve"> </v>
      </c>
      <c r="H35" s="286" t="str">
        <f>IF('Financial tables'!H$31=0," ",(COUNTIF(H38:H43,'input data - hide'!$C$13)*1)+(COUNTIF(H38:H43,'input data - hide'!$E$13)*2)+(COUNTIF(H38:H43,'input data - hide'!$D$13)*3))</f>
        <v xml:space="preserve"> </v>
      </c>
      <c r="I35" s="286" t="str">
        <f>IF('Financial tables'!I$31=0," ",(COUNTIF(I38:I43,'input data - hide'!$C$13)*1)+(COUNTIF(I38:I43,'input data - hide'!$E$13)*2)+(COUNTIF(I38:I43,'input data - hide'!$D$13)*3))</f>
        <v xml:space="preserve"> </v>
      </c>
      <c r="J35" s="286" t="str">
        <f>IF('Financial tables'!J$31=0," ",(COUNTIF(J38:J43,'input data - hide'!$C$13)*1)+(COUNTIF(J38:J43,'input data - hide'!$E$13)*2)+(COUNTIF(J38:J43,'input data - hide'!$D$13)*3))</f>
        <v xml:space="preserve"> </v>
      </c>
      <c r="K35" s="286" t="str">
        <f>IF('Financial tables'!K$31=0," ",(COUNTIF(K38:K43,'input data - hide'!$C$13)*1)+(COUNTIF(K38:K43,'input data - hide'!$E$13)*2)+(COUNTIF(K38:K43,'input data - hide'!$D$13)*3))</f>
        <v xml:space="preserve"> </v>
      </c>
      <c r="L35" s="26"/>
      <c r="M35" s="48"/>
      <c r="N35" s="48"/>
      <c r="O35" s="48"/>
      <c r="P35" s="48"/>
      <c r="Q35" s="48"/>
      <c r="R35" s="48"/>
      <c r="S35" s="48"/>
      <c r="T35" s="48"/>
      <c r="U35" s="48"/>
      <c r="V35" s="48"/>
      <c r="W35" s="48"/>
      <c r="X35" s="48"/>
      <c r="Y35" s="48"/>
      <c r="Z35" s="48"/>
      <c r="AA35" s="48"/>
      <c r="AB35" s="48"/>
      <c r="AC35" s="48"/>
      <c r="AD35" s="48"/>
      <c r="AE35" s="48"/>
      <c r="AF35" s="48"/>
      <c r="AG35" s="48"/>
      <c r="AH35" s="48"/>
      <c r="AI35" s="48"/>
      <c r="AJ35" s="48"/>
    </row>
    <row r="36" spans="1:36" s="19" customFormat="1" ht="13" hidden="1" x14ac:dyDescent="0.35">
      <c r="A36" s="229"/>
      <c r="B36" s="287" t="s">
        <v>149</v>
      </c>
      <c r="C36" s="245"/>
      <c r="D36" s="288" t="str">
        <f>IF('Financial tables'!D$31=0," ",(IF(D35&lt;='input data - hide'!$C$11,'input data - hide'!$C$13,IF(D35&gt;'input data - hide'!$D$11,'input data - hide'!$D$13,'input data - hide'!$E$13))))</f>
        <v xml:space="preserve"> </v>
      </c>
      <c r="E36" s="288" t="str">
        <f>IF('Financial tables'!E$31=0," ",(IF(E35&lt;='input data - hide'!$C$11,'input data - hide'!$C$13,IF(E35&gt;'input data - hide'!$D$11,'input data - hide'!$D$13,'input data - hide'!$E$13))))</f>
        <v xml:space="preserve"> </v>
      </c>
      <c r="F36" s="288" t="str">
        <f>IF('Financial tables'!F$31=0," ",(IF(F35&lt;='input data - hide'!$C$11,'input data - hide'!$C$13,IF(F35&gt;'input data - hide'!$D$11,'input data - hide'!$D$13,'input data - hide'!$E$13))))</f>
        <v xml:space="preserve"> </v>
      </c>
      <c r="G36" s="288" t="str">
        <f>IF('Financial tables'!G$31=0," ",(IF(G35&lt;='input data - hide'!$C$11,'input data - hide'!$C$13,IF(G35&gt;'input data - hide'!$D$11,'input data - hide'!$D$13,'input data - hide'!$E$13))))</f>
        <v xml:space="preserve"> </v>
      </c>
      <c r="H36" s="288" t="str">
        <f>IF('Financial tables'!H$31=0," ",(IF(H35&lt;='input data - hide'!$C$11,'input data - hide'!$C$13,IF(H35&gt;'input data - hide'!$D$11,'input data - hide'!$D$13,'input data - hide'!$E$13))))</f>
        <v xml:space="preserve"> </v>
      </c>
      <c r="I36" s="288" t="str">
        <f>IF('Financial tables'!I$31=0," ",(IF(I35&lt;='input data - hide'!$C$11,'input data - hide'!$C$13,IF(I35&gt;'input data - hide'!$D$11,'input data - hide'!$D$13,'input data - hide'!$E$13))))</f>
        <v xml:space="preserve"> </v>
      </c>
      <c r="J36" s="288" t="str">
        <f>IF('Financial tables'!J$31=0," ",(IF(J35&lt;='input data - hide'!$C$11,'input data - hide'!$C$13,IF(J35&gt;'input data - hide'!$D$11,'input data - hide'!$D$13,'input data - hide'!$E$13))))</f>
        <v xml:space="preserve"> </v>
      </c>
      <c r="K36" s="288" t="str">
        <f>IF('Financial tables'!K$31=0," ",(IF(K35&lt;='input data - hide'!$C$11,'input data - hide'!$C$13,IF(K35&gt;'input data - hide'!$D$11,'input data - hide'!$D$13,'input data - hide'!$E$13))))</f>
        <v xml:space="preserve"> </v>
      </c>
      <c r="L36" s="26"/>
      <c r="M36" s="48"/>
      <c r="N36" s="48"/>
      <c r="O36" s="48"/>
      <c r="P36" s="48"/>
      <c r="Q36" s="48"/>
      <c r="R36" s="48"/>
      <c r="S36" s="48"/>
      <c r="T36" s="48"/>
      <c r="U36" s="48"/>
      <c r="V36" s="48"/>
      <c r="W36" s="48"/>
      <c r="X36" s="48"/>
      <c r="Y36" s="48"/>
      <c r="Z36" s="48"/>
      <c r="AA36" s="48"/>
      <c r="AB36" s="48"/>
      <c r="AC36" s="48"/>
      <c r="AD36" s="48"/>
      <c r="AE36" s="48"/>
      <c r="AF36" s="48"/>
      <c r="AG36" s="48"/>
      <c r="AH36" s="48"/>
      <c r="AI36" s="48"/>
      <c r="AJ36" s="48"/>
    </row>
    <row r="37" spans="1:36" s="19" customFormat="1" ht="13" hidden="1" x14ac:dyDescent="0.35">
      <c r="A37" s="225"/>
      <c r="B37" s="283"/>
      <c r="C37" s="247"/>
      <c r="D37" s="286"/>
      <c r="E37" s="286"/>
      <c r="F37" s="286"/>
      <c r="G37" s="286"/>
      <c r="H37" s="286"/>
      <c r="I37" s="286"/>
      <c r="J37" s="286"/>
      <c r="K37" s="286"/>
      <c r="L37" s="26"/>
      <c r="M37" s="48"/>
      <c r="N37" s="48"/>
      <c r="O37" s="48"/>
      <c r="P37" s="48"/>
      <c r="Q37" s="48"/>
      <c r="R37" s="48"/>
      <c r="S37" s="48"/>
      <c r="T37" s="48"/>
      <c r="U37" s="48"/>
      <c r="V37" s="48"/>
      <c r="W37" s="48"/>
      <c r="X37" s="48"/>
      <c r="Y37" s="48"/>
      <c r="Z37" s="48"/>
      <c r="AA37" s="48"/>
      <c r="AB37" s="48"/>
      <c r="AC37" s="48"/>
      <c r="AD37" s="48"/>
      <c r="AE37" s="48"/>
      <c r="AF37" s="48"/>
      <c r="AG37" s="48"/>
      <c r="AH37" s="48"/>
      <c r="AI37" s="48"/>
      <c r="AJ37" s="48"/>
    </row>
    <row r="38" spans="1:36" s="19" customFormat="1" hidden="1" x14ac:dyDescent="0.35">
      <c r="A38" s="226"/>
      <c r="B38" s="289" t="s">
        <v>150</v>
      </c>
      <c r="C38" s="196"/>
      <c r="D38" s="290" t="str">
        <f>IF('Financial tables'!D$31=0," ",(IF(D10&gt;'input data - hide'!$C4,'input data - hide'!$C$13,IF(D10&lt;'input data - hide'!$D4,'input data - hide'!$D$13,'input data - hide'!$E$13))))</f>
        <v xml:space="preserve"> </v>
      </c>
      <c r="E38" s="290" t="str">
        <f>IF('Financial tables'!E$31=0," ",(IF(E10&gt;'input data - hide'!$C4,'input data - hide'!$C$13,IF(E10&lt;'input data - hide'!$D4,'input data - hide'!$D$13,'input data - hide'!$E$13))))</f>
        <v xml:space="preserve"> </v>
      </c>
      <c r="F38" s="290" t="str">
        <f>IF('Financial tables'!F$31=0," ",(IF(F10&gt;'input data - hide'!$C4,'input data - hide'!$C$13,IF(F10&lt;'input data - hide'!$D4,'input data - hide'!$D$13,'input data - hide'!$E$13))))</f>
        <v xml:space="preserve"> </v>
      </c>
      <c r="G38" s="290" t="str">
        <f>IF('Financial tables'!G$31=0," ",(IF(G10&gt;'input data - hide'!$C4,'input data - hide'!$C$13,IF(G10&lt;'input data - hide'!$D4,'input data - hide'!$D$13,'input data - hide'!$E$13))))</f>
        <v xml:space="preserve"> </v>
      </c>
      <c r="H38" s="290" t="str">
        <f>IF('Financial tables'!H$31=0," ",(IF(H10&gt;'input data - hide'!$C4,'input data - hide'!$C$13,IF(H10&lt;'input data - hide'!$D4,'input data - hide'!$D$13,'input data - hide'!$E$13))))</f>
        <v xml:space="preserve"> </v>
      </c>
      <c r="I38" s="290" t="str">
        <f>IF('Financial tables'!I$31=0," ",(IF(I10&gt;'input data - hide'!$C4,'input data - hide'!$C$13,IF(I10&lt;'input data - hide'!$D4,'input data - hide'!$D$13,'input data - hide'!$E$13))))</f>
        <v xml:space="preserve"> </v>
      </c>
      <c r="J38" s="290" t="str">
        <f>IF('Financial tables'!J$31=0," ",(IF(J10&gt;'input data - hide'!$C4,'input data - hide'!$C$13,IF(J10&lt;'input data - hide'!$D4,'input data - hide'!$D$13,'input data - hide'!$E$13))))</f>
        <v xml:space="preserve"> </v>
      </c>
      <c r="K38" s="290" t="str">
        <f>IF('Financial tables'!K$31=0," ",(IF(K10&gt;'input data - hide'!$C4,'input data - hide'!$C$13,IF(K10&lt;'input data - hide'!$D4,'input data - hide'!$D$13,'input data - hide'!$E$13))))</f>
        <v xml:space="preserve"> </v>
      </c>
      <c r="L38" s="26"/>
      <c r="M38" s="48"/>
      <c r="N38" s="48"/>
      <c r="O38" s="48"/>
      <c r="P38" s="48"/>
      <c r="Q38" s="48"/>
      <c r="R38" s="48"/>
      <c r="S38" s="48"/>
      <c r="T38" s="48"/>
      <c r="U38" s="48"/>
      <c r="V38" s="48"/>
      <c r="W38" s="48"/>
      <c r="X38" s="48"/>
      <c r="Y38" s="48"/>
      <c r="Z38" s="48"/>
      <c r="AA38" s="48"/>
      <c r="AB38" s="48"/>
      <c r="AC38" s="48"/>
      <c r="AD38" s="48"/>
      <c r="AE38" s="48"/>
      <c r="AF38" s="48"/>
      <c r="AG38" s="48"/>
      <c r="AH38" s="48"/>
      <c r="AI38" s="48"/>
      <c r="AJ38" s="48"/>
    </row>
    <row r="39" spans="1:36" s="19" customFormat="1" hidden="1" x14ac:dyDescent="0.35">
      <c r="A39" s="226"/>
      <c r="B39" s="289" t="s">
        <v>151</v>
      </c>
      <c r="C39" s="196"/>
      <c r="D39" s="290" t="str">
        <f>IF('Financial tables'!D$31=0," ",(IF(D13&gt;'input data - hide'!$C5,'input data - hide'!$C$13,IF(D13&lt;'input data - hide'!$D5,'input data - hide'!$D$13,'input data - hide'!$E$13))))</f>
        <v xml:space="preserve"> </v>
      </c>
      <c r="E39" s="290" t="str">
        <f>IF('Financial tables'!E$31=0," ",(IF(E13&gt;'input data - hide'!$C5,'input data - hide'!$C$13,IF(E13&lt;'input data - hide'!$D5,'input data - hide'!$D$13,'input data - hide'!$E$13))))</f>
        <v xml:space="preserve"> </v>
      </c>
      <c r="F39" s="290" t="str">
        <f>IF('Financial tables'!F$31=0," ",(IF(F13&gt;'input data - hide'!$C5,'input data - hide'!$C$13,IF(F13&lt;'input data - hide'!$D5,'input data - hide'!$D$13,'input data - hide'!$E$13))))</f>
        <v xml:space="preserve"> </v>
      </c>
      <c r="G39" s="290" t="str">
        <f>IF('Financial tables'!G$31=0," ",(IF(G13&gt;'input data - hide'!$C5,'input data - hide'!$C$13,IF(G13&lt;'input data - hide'!$D5,'input data - hide'!$D$13,'input data - hide'!$E$13))))</f>
        <v xml:space="preserve"> </v>
      </c>
      <c r="H39" s="290" t="str">
        <f>IF('Financial tables'!H$31=0," ",(IF(H13&gt;'input data - hide'!$C5,'input data - hide'!$C$13,IF(H13&lt;'input data - hide'!$D5,'input data - hide'!$D$13,'input data - hide'!$E$13))))</f>
        <v xml:space="preserve"> </v>
      </c>
      <c r="I39" s="290" t="str">
        <f>IF('Financial tables'!I$31=0," ",(IF(I13&gt;'input data - hide'!$C5,'input data - hide'!$C$13,IF(I13&lt;'input data - hide'!$D5,'input data - hide'!$D$13,'input data - hide'!$E$13))))</f>
        <v xml:space="preserve"> </v>
      </c>
      <c r="J39" s="290" t="str">
        <f>IF('Financial tables'!J$31=0," ",(IF(J13&gt;'input data - hide'!$C5,'input data - hide'!$C$13,IF(J13&lt;'input data - hide'!$D5,'input data - hide'!$D$13,'input data - hide'!$E$13))))</f>
        <v xml:space="preserve"> </v>
      </c>
      <c r="K39" s="290" t="str">
        <f>IF('Financial tables'!K$31=0," ",(IF(K13&gt;'input data - hide'!$C5,'input data - hide'!$C$13,IF(K13&lt;'input data - hide'!$D5,'input data - hide'!$D$13,'input data - hide'!$E$13))))</f>
        <v xml:space="preserve"> </v>
      </c>
      <c r="L39" s="26"/>
      <c r="M39" s="48"/>
      <c r="N39" s="48"/>
      <c r="O39" s="48"/>
      <c r="P39" s="48"/>
      <c r="Q39" s="48"/>
      <c r="R39" s="48"/>
      <c r="S39" s="48"/>
      <c r="T39" s="48"/>
      <c r="U39" s="48"/>
      <c r="V39" s="48"/>
      <c r="W39" s="48"/>
      <c r="X39" s="48"/>
      <c r="Y39" s="48"/>
      <c r="Z39" s="48"/>
      <c r="AA39" s="48"/>
      <c r="AB39" s="48"/>
      <c r="AC39" s="48"/>
      <c r="AD39" s="48"/>
      <c r="AE39" s="48"/>
      <c r="AF39" s="48"/>
      <c r="AG39" s="48"/>
      <c r="AH39" s="48"/>
      <c r="AI39" s="48"/>
      <c r="AJ39" s="48"/>
    </row>
    <row r="40" spans="1:36" s="19" customFormat="1" hidden="1" x14ac:dyDescent="0.35">
      <c r="A40" s="226"/>
      <c r="B40" s="289" t="s">
        <v>152</v>
      </c>
      <c r="C40" s="196"/>
      <c r="D40" s="290" t="str">
        <f>IF('Financial tables'!D$31=0," ",(IF(D25&gt;'input data - hide'!$C6,'input data - hide'!$C$13,IF(D25&lt;'input data - hide'!$D6,'input data - hide'!$D$13,'input data - hide'!$E$13))))</f>
        <v xml:space="preserve"> </v>
      </c>
      <c r="E40" s="290" t="str">
        <f>IF('Financial tables'!E$31=0," ",(IF(E25&gt;'input data - hide'!$C6,'input data - hide'!$C$13,IF(E25&lt;'input data - hide'!$D6,'input data - hide'!$D$13,'input data - hide'!$E$13))))</f>
        <v xml:space="preserve"> </v>
      </c>
      <c r="F40" s="290" t="str">
        <f>IF('Financial tables'!F$31=0," ",(IF(F25&gt;'input data - hide'!$C6,'input data - hide'!$C$13,IF(F25&lt;'input data - hide'!$D6,'input data - hide'!$D$13,'input data - hide'!$E$13))))</f>
        <v xml:space="preserve"> </v>
      </c>
      <c r="G40" s="290" t="str">
        <f>IF('Financial tables'!G$31=0," ",(IF(G25&gt;'input data - hide'!$C6,'input data - hide'!$C$13,IF(G25&lt;'input data - hide'!$D6,'input data - hide'!$D$13,'input data - hide'!$E$13))))</f>
        <v xml:space="preserve"> </v>
      </c>
      <c r="H40" s="290" t="str">
        <f>IF('Financial tables'!H$31=0," ",(IF(H25&gt;'input data - hide'!$C6,'input data - hide'!$C$13,IF(H25&lt;'input data - hide'!$D6,'input data - hide'!$D$13,'input data - hide'!$E$13))))</f>
        <v xml:space="preserve"> </v>
      </c>
      <c r="I40" s="290" t="str">
        <f>IF('Financial tables'!I$31=0," ",(IF(I25&gt;'input data - hide'!$C6,'input data - hide'!$C$13,IF(I25&lt;'input data - hide'!$D6,'input data - hide'!$D$13,'input data - hide'!$E$13))))</f>
        <v xml:space="preserve"> </v>
      </c>
      <c r="J40" s="290" t="str">
        <f>IF('Financial tables'!J$31=0," ",(IF(J25&gt;'input data - hide'!$C6,'input data - hide'!$C$13,IF(J25&lt;'input data - hide'!$D6,'input data - hide'!$D$13,'input data - hide'!$E$13))))</f>
        <v xml:space="preserve"> </v>
      </c>
      <c r="K40" s="290" t="str">
        <f>IF('Financial tables'!K$31=0," ",(IF(K25&gt;'input data - hide'!$C6,'input data - hide'!$C$13,IF(K25&lt;'input data - hide'!$D6,'input data - hide'!$D$13,'input data - hide'!$E$13))))</f>
        <v xml:space="preserve"> </v>
      </c>
      <c r="L40" s="26"/>
      <c r="M40" s="48"/>
      <c r="N40" s="48"/>
      <c r="O40" s="48"/>
      <c r="P40" s="48"/>
      <c r="Q40" s="48"/>
      <c r="R40" s="48"/>
      <c r="S40" s="48"/>
      <c r="T40" s="48"/>
      <c r="U40" s="48"/>
      <c r="V40" s="48"/>
      <c r="W40" s="48"/>
      <c r="X40" s="48"/>
      <c r="Y40" s="48"/>
      <c r="Z40" s="48"/>
      <c r="AA40" s="48"/>
      <c r="AB40" s="48"/>
      <c r="AC40" s="48"/>
      <c r="AD40" s="48"/>
      <c r="AE40" s="48"/>
      <c r="AF40" s="48"/>
      <c r="AG40" s="48"/>
      <c r="AH40" s="48"/>
      <c r="AI40" s="48"/>
      <c r="AJ40" s="48"/>
    </row>
    <row r="41" spans="1:36" s="19" customFormat="1" hidden="1" x14ac:dyDescent="0.35">
      <c r="A41" s="226"/>
      <c r="B41" s="289" t="s">
        <v>153</v>
      </c>
      <c r="C41" s="196"/>
      <c r="D41" s="290" t="str">
        <f>IF('Financial tables'!D$31=0," ",(IF(D21&gt;'input data - hide'!$C7,'input data - hide'!$C$13,IF(D21&lt;'input data - hide'!$D7,'input data - hide'!$D$13,'input data - hide'!$E$13))))</f>
        <v xml:space="preserve"> </v>
      </c>
      <c r="E41" s="290" t="str">
        <f>IF('Financial tables'!E$31=0," ",(IF(E21&gt;'input data - hide'!$C7,'input data - hide'!$C$13,IF(E21&lt;'input data - hide'!$D7,'input data - hide'!$D$13,'input data - hide'!$E$13))))</f>
        <v xml:space="preserve"> </v>
      </c>
      <c r="F41" s="290" t="str">
        <f>IF('Financial tables'!F$31=0," ",(IF(F21&gt;'input data - hide'!$C7,'input data - hide'!$C$13,IF(F21&lt;'input data - hide'!$D7,'input data - hide'!$D$13,'input data - hide'!$E$13))))</f>
        <v xml:space="preserve"> </v>
      </c>
      <c r="G41" s="290" t="str">
        <f>IF('Financial tables'!G$31=0," ",(IF(G21&gt;'input data - hide'!$C7,'input data - hide'!$C$13,IF(G21&lt;'input data - hide'!$D7,'input data - hide'!$D$13,'input data - hide'!$E$13))))</f>
        <v xml:space="preserve"> </v>
      </c>
      <c r="H41" s="290" t="str">
        <f>IF('Financial tables'!H$31=0," ",(IF(H21&gt;'input data - hide'!$C7,'input data - hide'!$C$13,IF(H21&lt;'input data - hide'!$D7,'input data - hide'!$D$13,'input data - hide'!$E$13))))</f>
        <v xml:space="preserve"> </v>
      </c>
      <c r="I41" s="290" t="str">
        <f>IF('Financial tables'!I$31=0," ",(IF(I21&gt;'input data - hide'!$C7,'input data - hide'!$C$13,IF(I21&lt;'input data - hide'!$D7,'input data - hide'!$D$13,'input data - hide'!$E$13))))</f>
        <v xml:space="preserve"> </v>
      </c>
      <c r="J41" s="290" t="str">
        <f>IF('Financial tables'!J$31=0," ",(IF(J21&gt;'input data - hide'!$C7,'input data - hide'!$C$13,IF(J21&lt;'input data - hide'!$D7,'input data - hide'!$D$13,'input data - hide'!$E$13))))</f>
        <v xml:space="preserve"> </v>
      </c>
      <c r="K41" s="290" t="str">
        <f>IF('Financial tables'!K$31=0," ",(IF(K21&gt;'input data - hide'!$C7,'input data - hide'!$C$13,IF(K21&lt;'input data - hide'!$D7,'input data - hide'!$D$13,'input data - hide'!$E$13))))</f>
        <v xml:space="preserve"> </v>
      </c>
      <c r="L41" s="26"/>
      <c r="M41" s="48"/>
      <c r="N41" s="48"/>
      <c r="O41" s="48"/>
      <c r="P41" s="48"/>
      <c r="Q41" s="48"/>
      <c r="R41" s="48"/>
      <c r="S41" s="48"/>
      <c r="T41" s="48"/>
      <c r="U41" s="48"/>
      <c r="V41" s="48"/>
      <c r="W41" s="48"/>
      <c r="X41" s="48"/>
      <c r="Y41" s="48"/>
      <c r="Z41" s="48"/>
      <c r="AA41" s="48"/>
      <c r="AB41" s="48"/>
      <c r="AC41" s="48"/>
      <c r="AD41" s="48"/>
      <c r="AE41" s="48"/>
      <c r="AF41" s="48"/>
      <c r="AG41" s="48"/>
      <c r="AH41" s="48"/>
      <c r="AI41" s="48"/>
      <c r="AJ41" s="48"/>
    </row>
    <row r="42" spans="1:36" s="19" customFormat="1" hidden="1" x14ac:dyDescent="0.35">
      <c r="A42" s="226"/>
      <c r="B42" s="289" t="s">
        <v>154</v>
      </c>
      <c r="C42" s="196"/>
      <c r="D42" s="290" t="str">
        <f>IF('Financial tables'!D$31=0," ",(IF(D26&gt;'input data - hide'!$C8,'input data - hide'!$C$13,IF(D26&lt;'input data - hide'!$D8,'input data - hide'!$D$13,'input data - hide'!$E$13))))</f>
        <v xml:space="preserve"> </v>
      </c>
      <c r="E42" s="290" t="str">
        <f>IF('Financial tables'!E$31=0," ",(IF(E26&gt;'input data - hide'!$C8,'input data - hide'!$C$13,IF(E26&lt;'input data - hide'!$D8,'input data - hide'!$D$13,'input data - hide'!$E$13))))</f>
        <v xml:space="preserve"> </v>
      </c>
      <c r="F42" s="290" t="str">
        <f>IF('Financial tables'!F$31=0," ",(IF(F26&gt;'input data - hide'!$C8,'input data - hide'!$C$13,IF(F26&lt;'input data - hide'!$D8,'input data - hide'!$D$13,'input data - hide'!$E$13))))</f>
        <v xml:space="preserve"> </v>
      </c>
      <c r="G42" s="290" t="str">
        <f>IF('Financial tables'!G$31=0," ",(IF(G26&gt;'input data - hide'!$C8,'input data - hide'!$C$13,IF(G26&lt;'input data - hide'!$D8,'input data - hide'!$D$13,'input data - hide'!$E$13))))</f>
        <v xml:space="preserve"> </v>
      </c>
      <c r="H42" s="290" t="str">
        <f>IF('Financial tables'!H$31=0," ",(IF(H26&gt;'input data - hide'!$C8,'input data - hide'!$C$13,IF(H26&lt;'input data - hide'!$D8,'input data - hide'!$D$13,'input data - hide'!$E$13))))</f>
        <v xml:space="preserve"> </v>
      </c>
      <c r="I42" s="290" t="str">
        <f>IF('Financial tables'!I$31=0," ",(IF(I26&gt;'input data - hide'!$C8,'input data - hide'!$C$13,IF(I26&lt;'input data - hide'!$D8,'input data - hide'!$D$13,'input data - hide'!$E$13))))</f>
        <v xml:space="preserve"> </v>
      </c>
      <c r="J42" s="290" t="str">
        <f>IF('Financial tables'!J$31=0," ",(IF(J26&gt;'input data - hide'!$C8,'input data - hide'!$C$13,IF(J26&lt;'input data - hide'!$D8,'input data - hide'!$D$13,'input data - hide'!$E$13))))</f>
        <v xml:space="preserve"> </v>
      </c>
      <c r="K42" s="290" t="str">
        <f>IF('Financial tables'!K$31=0," ",(IF(K26&gt;'input data - hide'!$C8,'input data - hide'!$C$13,IF(K26&lt;'input data - hide'!$D8,'input data - hide'!$D$13,'input data - hide'!$E$13))))</f>
        <v xml:space="preserve"> </v>
      </c>
      <c r="L42" s="26"/>
      <c r="M42" s="48"/>
      <c r="N42" s="48"/>
      <c r="O42" s="48"/>
      <c r="P42" s="48"/>
      <c r="Q42" s="48"/>
      <c r="R42" s="48"/>
      <c r="S42" s="48"/>
      <c r="T42" s="48"/>
      <c r="U42" s="48"/>
      <c r="V42" s="48"/>
      <c r="W42" s="48"/>
      <c r="X42" s="48"/>
      <c r="Y42" s="48"/>
      <c r="Z42" s="48"/>
      <c r="AA42" s="48"/>
      <c r="AB42" s="48"/>
      <c r="AC42" s="48"/>
      <c r="AD42" s="48"/>
      <c r="AE42" s="48"/>
      <c r="AF42" s="48"/>
      <c r="AG42" s="48"/>
      <c r="AH42" s="48"/>
      <c r="AI42" s="48"/>
      <c r="AJ42" s="48"/>
    </row>
    <row r="43" spans="1:36" s="19" customFormat="1" hidden="1" x14ac:dyDescent="0.35">
      <c r="A43" s="226"/>
      <c r="B43" s="289" t="s">
        <v>144</v>
      </c>
      <c r="C43" s="196"/>
      <c r="D43" s="290" t="str">
        <f>IF('Financial tables'!D$31=0," ",(IF(D27&lt;'input data - hide'!$C9,'input data - hide'!$C$13,IF(D27&gt;'input data - hide'!$D9,'input data - hide'!$D$13,'input data - hide'!$E$13))))</f>
        <v xml:space="preserve"> </v>
      </c>
      <c r="E43" s="290" t="str">
        <f>IF('Financial tables'!E$31=0," ",(IF(E27&lt;'input data - hide'!$C9,'input data - hide'!$C$13,IF(E27&gt;'input data - hide'!$D9,'input data - hide'!$D$13,'input data - hide'!$E$13))))</f>
        <v xml:space="preserve"> </v>
      </c>
      <c r="F43" s="290" t="str">
        <f>IF('Financial tables'!F$31=0," ",(IF(F27&lt;'input data - hide'!$C9,'input data - hide'!$C$13,IF(F27&gt;'input data - hide'!$D9,'input data - hide'!$D$13,'input data - hide'!$E$13))))</f>
        <v xml:space="preserve"> </v>
      </c>
      <c r="G43" s="290" t="str">
        <f>IF('Financial tables'!G$31=0," ",(IF(G27&lt;'input data - hide'!$C9,'input data - hide'!$C$13,IF(G27&gt;'input data - hide'!$D9,'input data - hide'!$D$13,'input data - hide'!$E$13))))</f>
        <v xml:space="preserve"> </v>
      </c>
      <c r="H43" s="290" t="str">
        <f>IF('Financial tables'!H$31=0," ",(IF(H27&lt;'input data - hide'!$C9,'input data - hide'!$C$13,IF(H27&gt;'input data - hide'!$D9,'input data - hide'!$D$13,'input data - hide'!$E$13))))</f>
        <v xml:space="preserve"> </v>
      </c>
      <c r="I43" s="290" t="str">
        <f>IF('Financial tables'!I$31=0," ",(IF(I27&lt;'input data - hide'!$C9,'input data - hide'!$C$13,IF(I27&gt;'input data - hide'!$D9,'input data - hide'!$D$13,'input data - hide'!$E$13))))</f>
        <v xml:space="preserve"> </v>
      </c>
      <c r="J43" s="290" t="str">
        <f>IF('Financial tables'!J$31=0," ",(IF(J27&lt;'input data - hide'!$C9,'input data - hide'!$C$13,IF(J27&gt;'input data - hide'!$D9,'input data - hide'!$D$13,'input data - hide'!$E$13))))</f>
        <v xml:space="preserve"> </v>
      </c>
      <c r="K43" s="290" t="str">
        <f>IF('Financial tables'!K$31=0," ",(IF(K27&lt;'input data - hide'!$C9,'input data - hide'!$C$13,IF(K27&gt;'input data - hide'!$D9,'input data - hide'!$D$13,'input data - hide'!$E$13))))</f>
        <v xml:space="preserve"> </v>
      </c>
      <c r="L43" s="26"/>
      <c r="M43" s="48"/>
      <c r="N43" s="48"/>
      <c r="O43" s="48"/>
      <c r="P43" s="48"/>
      <c r="Q43" s="48"/>
      <c r="R43" s="48"/>
      <c r="S43" s="48"/>
      <c r="T43" s="48"/>
      <c r="U43" s="48"/>
      <c r="V43" s="48"/>
      <c r="W43" s="48"/>
      <c r="X43" s="48"/>
      <c r="Y43" s="48"/>
      <c r="Z43" s="48"/>
      <c r="AA43" s="48"/>
      <c r="AB43" s="48"/>
      <c r="AC43" s="48"/>
      <c r="AD43" s="48"/>
      <c r="AE43" s="48"/>
      <c r="AF43" s="48"/>
      <c r="AG43" s="48"/>
      <c r="AH43" s="48"/>
      <c r="AI43" s="48"/>
      <c r="AJ43" s="48"/>
    </row>
    <row r="44" spans="1:36" s="19" customFormat="1" hidden="1" x14ac:dyDescent="0.35">
      <c r="A44" s="226"/>
      <c r="B44" s="289"/>
      <c r="C44" s="196"/>
      <c r="D44" s="290"/>
      <c r="E44" s="290"/>
      <c r="F44" s="290"/>
      <c r="G44" s="290"/>
      <c r="H44" s="290"/>
      <c r="I44" s="290"/>
      <c r="J44" s="290"/>
      <c r="K44" s="290"/>
      <c r="L44" s="26"/>
      <c r="M44" s="48"/>
      <c r="N44" s="48"/>
      <c r="O44" s="48"/>
      <c r="P44" s="48"/>
      <c r="Q44" s="48"/>
      <c r="R44" s="48"/>
      <c r="S44" s="48"/>
      <c r="T44" s="48"/>
      <c r="U44" s="48"/>
      <c r="V44" s="48"/>
      <c r="W44" s="48"/>
      <c r="X44" s="48"/>
      <c r="Y44" s="48"/>
      <c r="Z44" s="48"/>
      <c r="AA44" s="48"/>
      <c r="AB44" s="48"/>
      <c r="AC44" s="48"/>
      <c r="AD44" s="48"/>
      <c r="AE44" s="48"/>
      <c r="AF44" s="48"/>
      <c r="AG44" s="48"/>
      <c r="AH44" s="48"/>
      <c r="AI44" s="48"/>
      <c r="AJ44" s="48"/>
    </row>
    <row r="45" spans="1:36" s="19" customFormat="1" hidden="1" x14ac:dyDescent="0.35">
      <c r="A45" s="226"/>
      <c r="B45" s="166" t="s">
        <v>155</v>
      </c>
      <c r="C45" s="196"/>
      <c r="D45" s="290" t="str">
        <f>IF('Financial tables'!D$31=0," ",(IF(D17&lt;'input data - hide'!$C16,'input data - hide'!$C$13,IF(D17&gt;'input data - hide'!$D16,'input data - hide'!$D$13,'input data - hide'!$E$13))))</f>
        <v xml:space="preserve"> </v>
      </c>
      <c r="E45" s="290" t="str">
        <f>IF('Financial tables'!E$31=0," ",(IF(E17&lt;'input data - hide'!$C16,'input data - hide'!$C$13,IF(E17&gt;'input data - hide'!$D16,'input data - hide'!$D$13,'input data - hide'!$E$13))))</f>
        <v xml:space="preserve"> </v>
      </c>
      <c r="F45" s="290" t="str">
        <f>IF('Financial tables'!F$31=0," ",(IF(F17&lt;'input data - hide'!$C16,'input data - hide'!$C$13,IF(F17&gt;'input data - hide'!$D16,'input data - hide'!$D$13,'input data - hide'!$E$13))))</f>
        <v xml:space="preserve"> </v>
      </c>
      <c r="G45" s="290" t="str">
        <f>IF('Financial tables'!G$31=0," ",(IF(G17&lt;'input data - hide'!$C16,'input data - hide'!$C$13,IF(G17&gt;'input data - hide'!$D16,'input data - hide'!$D$13,'input data - hide'!$E$13))))</f>
        <v xml:space="preserve"> </v>
      </c>
      <c r="H45" s="290" t="str">
        <f>IF('Financial tables'!H$31=0," ",(IF(H17&lt;'input data - hide'!$C16,'input data - hide'!$C$13,IF(H17&gt;'input data - hide'!$D16,'input data - hide'!$D$13,'input data - hide'!$E$13))))</f>
        <v xml:space="preserve"> </v>
      </c>
      <c r="I45" s="290" t="str">
        <f>IF('Financial tables'!I$31=0," ",(IF(I17&lt;'input data - hide'!$C16,'input data - hide'!$C$13,IF(I17&gt;'input data - hide'!$D16,'input data - hide'!$D$13,'input data - hide'!$E$13))))</f>
        <v xml:space="preserve"> </v>
      </c>
      <c r="J45" s="290" t="str">
        <f>IF('Financial tables'!J$31=0," ",(IF(J17&lt;'input data - hide'!$C16,'input data - hide'!$C$13,IF(J17&gt;'input data - hide'!$D16,'input data - hide'!$D$13,'input data - hide'!$E$13))))</f>
        <v xml:space="preserve"> </v>
      </c>
      <c r="K45" s="290" t="str">
        <f>IF('Financial tables'!K$31=0," ",(IF(K17&lt;'input data - hide'!$C16,'input data - hide'!$C$13,IF(K17&gt;'input data - hide'!$D16,'input data - hide'!$D$13,'input data - hide'!$E$13))))</f>
        <v xml:space="preserve"> </v>
      </c>
      <c r="L45" s="26"/>
      <c r="M45" s="48"/>
      <c r="N45" s="48"/>
      <c r="O45" s="48"/>
      <c r="P45" s="48"/>
      <c r="Q45" s="48"/>
      <c r="R45" s="48"/>
      <c r="S45" s="48"/>
      <c r="T45" s="48"/>
      <c r="U45" s="48"/>
      <c r="V45" s="48"/>
      <c r="W45" s="48"/>
      <c r="X45" s="48"/>
      <c r="Y45" s="48"/>
      <c r="Z45" s="48"/>
      <c r="AA45" s="48"/>
      <c r="AB45" s="48"/>
      <c r="AC45" s="48"/>
      <c r="AD45" s="48"/>
      <c r="AE45" s="48"/>
      <c r="AF45" s="48"/>
      <c r="AG45" s="48"/>
      <c r="AH45" s="48"/>
      <c r="AI45" s="48"/>
      <c r="AJ45" s="48"/>
    </row>
    <row r="46" spans="1:36" s="19" customFormat="1" hidden="1" x14ac:dyDescent="0.35">
      <c r="A46" s="229"/>
      <c r="B46" s="291" t="s">
        <v>156</v>
      </c>
      <c r="C46" s="245"/>
      <c r="D46" s="288" t="str">
        <f>IF('Financial tables'!D$31=0," ",(IF(D23&lt;'input data - hide'!$C17,'input data - hide'!$C$13,IF(D23&gt;'input data - hide'!$D17,'input data - hide'!$D$13,'input data - hide'!$E$13))))</f>
        <v xml:space="preserve"> </v>
      </c>
      <c r="E46" s="288" t="str">
        <f>IF('Financial tables'!E$31=0," ",(IF(E23&lt;'input data - hide'!$C17,'input data - hide'!$C$13,IF(E23&gt;'input data - hide'!$D17,'input data - hide'!$D$13,'input data - hide'!$E$13))))</f>
        <v xml:space="preserve"> </v>
      </c>
      <c r="F46" s="288" t="str">
        <f>IF('Financial tables'!F$31=0," ",(IF(F23&lt;'input data - hide'!$C17,'input data - hide'!$C$13,IF(F23&gt;'input data - hide'!$D17,'input data - hide'!$D$13,'input data - hide'!$E$13))))</f>
        <v xml:space="preserve"> </v>
      </c>
      <c r="G46" s="288" t="str">
        <f>IF('Financial tables'!G$31=0," ",(IF(G23&lt;'input data - hide'!$C17,'input data - hide'!$C$13,IF(G23&gt;'input data - hide'!$D17,'input data - hide'!$D$13,'input data - hide'!$E$13))))</f>
        <v xml:space="preserve"> </v>
      </c>
      <c r="H46" s="288" t="str">
        <f>IF('Financial tables'!H$31=0," ",(IF(H23&lt;'input data - hide'!$C17,'input data - hide'!$C$13,IF(H23&gt;'input data - hide'!$D17,'input data - hide'!$D$13,'input data - hide'!$E$13))))</f>
        <v xml:space="preserve"> </v>
      </c>
      <c r="I46" s="288" t="str">
        <f>IF('Financial tables'!I$31=0," ",(IF(I23&lt;'input data - hide'!$C17,'input data - hide'!$C$13,IF(I23&gt;'input data - hide'!$D17,'input data - hide'!$D$13,'input data - hide'!$E$13))))</f>
        <v xml:space="preserve"> </v>
      </c>
      <c r="J46" s="288" t="str">
        <f>IF('Financial tables'!J$31=0," ",(IF(J23&lt;'input data - hide'!$C17,'input data - hide'!$C$13,IF(J23&gt;'input data - hide'!$D17,'input data - hide'!$D$13,'input data - hide'!$E$13))))</f>
        <v xml:space="preserve"> </v>
      </c>
      <c r="K46" s="288" t="str">
        <f>IF('Financial tables'!K$31=0," ",(IF(K23&lt;'input data - hide'!$C17,'input data - hide'!$C$13,IF(K23&gt;'input data - hide'!$D17,'input data - hide'!$D$13,'input data - hide'!$E$13))))</f>
        <v xml:space="preserve"> </v>
      </c>
      <c r="L46" s="26"/>
      <c r="M46" s="48"/>
      <c r="N46" s="48"/>
      <c r="O46" s="48"/>
      <c r="P46" s="48"/>
      <c r="Q46" s="48"/>
      <c r="R46" s="48"/>
      <c r="S46" s="48"/>
      <c r="T46" s="48"/>
      <c r="U46" s="48"/>
      <c r="V46" s="48"/>
      <c r="W46" s="48"/>
      <c r="X46" s="48"/>
      <c r="Y46" s="48"/>
      <c r="Z46" s="48"/>
      <c r="AA46" s="48"/>
      <c r="AB46" s="48"/>
      <c r="AC46" s="48"/>
      <c r="AD46" s="48"/>
      <c r="AE46" s="48"/>
      <c r="AF46" s="48"/>
      <c r="AG46" s="48"/>
      <c r="AH46" s="48"/>
      <c r="AI46" s="48"/>
      <c r="AJ46" s="48"/>
    </row>
    <row r="47" spans="1:36" s="19" customFormat="1" hidden="1" x14ac:dyDescent="0.35">
      <c r="A47" s="48"/>
      <c r="B47" s="281"/>
      <c r="C47" s="48"/>
      <c r="D47" s="48"/>
      <c r="E47" s="48"/>
      <c r="F47" s="48"/>
      <c r="G47" s="48"/>
      <c r="H47" s="48"/>
      <c r="I47" s="48"/>
      <c r="J47" s="48"/>
      <c r="K47" s="48"/>
      <c r="L47" s="26"/>
      <c r="M47" s="48"/>
      <c r="N47" s="48"/>
      <c r="O47" s="48"/>
      <c r="P47" s="48"/>
      <c r="Q47" s="48"/>
      <c r="R47" s="48"/>
      <c r="S47" s="48"/>
      <c r="T47" s="48"/>
      <c r="U47" s="48"/>
      <c r="V47" s="48"/>
      <c r="W47" s="48"/>
      <c r="X47" s="48"/>
      <c r="Y47" s="48"/>
      <c r="Z47" s="48"/>
      <c r="AA47" s="48"/>
      <c r="AB47" s="48"/>
      <c r="AC47" s="48"/>
      <c r="AD47" s="48"/>
      <c r="AE47" s="48"/>
      <c r="AF47" s="48"/>
      <c r="AG47" s="48"/>
      <c r="AH47" s="48"/>
      <c r="AI47" s="48"/>
      <c r="AJ47" s="48"/>
    </row>
    <row r="48" spans="1:36" s="19" customFormat="1" hidden="1" x14ac:dyDescent="0.35">
      <c r="A48" s="48"/>
      <c r="B48" s="281"/>
      <c r="C48" s="48"/>
      <c r="D48" s="48"/>
      <c r="E48" s="48"/>
      <c r="F48" s="48"/>
      <c r="G48" s="48"/>
      <c r="H48" s="48"/>
      <c r="I48" s="48"/>
      <c r="J48" s="48"/>
      <c r="K48" s="48"/>
      <c r="L48" s="26"/>
      <c r="M48" s="48"/>
      <c r="N48" s="48"/>
      <c r="O48" s="48"/>
      <c r="P48" s="48"/>
      <c r="Q48" s="48"/>
      <c r="R48" s="48"/>
      <c r="S48" s="48"/>
      <c r="T48" s="48"/>
      <c r="U48" s="48"/>
      <c r="V48" s="48"/>
      <c r="W48" s="48"/>
      <c r="X48" s="48"/>
      <c r="Y48" s="48"/>
      <c r="Z48" s="48"/>
      <c r="AA48" s="48"/>
      <c r="AB48" s="48"/>
      <c r="AC48" s="48"/>
      <c r="AD48" s="48"/>
      <c r="AE48" s="48"/>
      <c r="AF48" s="48"/>
      <c r="AG48" s="48"/>
      <c r="AH48" s="48"/>
      <c r="AI48" s="48"/>
      <c r="AJ48" s="48"/>
    </row>
    <row r="49" spans="1:36" s="19" customFormat="1" x14ac:dyDescent="0.35">
      <c r="A49" s="48"/>
      <c r="B49" s="292"/>
      <c r="C49" s="48"/>
      <c r="D49" s="48"/>
      <c r="E49" s="48"/>
      <c r="F49" s="48"/>
      <c r="G49" s="48"/>
      <c r="H49" s="48"/>
      <c r="I49" s="48"/>
      <c r="J49" s="48"/>
      <c r="K49" s="48"/>
      <c r="L49" s="26"/>
      <c r="M49" s="48"/>
      <c r="N49" s="48"/>
      <c r="O49" s="48"/>
      <c r="P49" s="48"/>
      <c r="Q49" s="48"/>
      <c r="R49" s="48"/>
      <c r="S49" s="48"/>
      <c r="T49" s="48"/>
      <c r="U49" s="48"/>
      <c r="V49" s="48"/>
      <c r="W49" s="48"/>
      <c r="X49" s="48"/>
      <c r="Y49" s="48"/>
      <c r="Z49" s="48"/>
      <c r="AA49" s="48"/>
      <c r="AB49" s="48"/>
      <c r="AC49" s="48"/>
      <c r="AD49" s="48"/>
      <c r="AE49" s="48"/>
      <c r="AF49" s="48"/>
      <c r="AG49" s="48"/>
      <c r="AH49" s="48"/>
      <c r="AI49" s="48"/>
      <c r="AJ49" s="48"/>
    </row>
    <row r="50" spans="1:36" s="19" customFormat="1" x14ac:dyDescent="0.35">
      <c r="A50" s="48"/>
      <c r="B50" s="292"/>
      <c r="C50" s="48"/>
      <c r="D50" s="48"/>
      <c r="E50" s="48"/>
      <c r="F50" s="48"/>
      <c r="G50" s="48"/>
      <c r="H50" s="48"/>
      <c r="I50" s="48"/>
      <c r="J50" s="48"/>
      <c r="K50" s="48"/>
      <c r="L50" s="26"/>
      <c r="M50" s="48"/>
      <c r="N50" s="48"/>
      <c r="O50" s="48"/>
      <c r="P50" s="48"/>
      <c r="Q50" s="48"/>
      <c r="R50" s="48"/>
      <c r="S50" s="48"/>
      <c r="T50" s="48"/>
      <c r="U50" s="48"/>
      <c r="V50" s="48"/>
      <c r="W50" s="48"/>
      <c r="X50" s="48"/>
      <c r="Y50" s="48"/>
      <c r="Z50" s="48"/>
      <c r="AA50" s="48"/>
      <c r="AB50" s="48"/>
      <c r="AC50" s="48"/>
      <c r="AD50" s="48"/>
      <c r="AE50" s="48"/>
      <c r="AF50" s="48"/>
      <c r="AG50" s="48"/>
      <c r="AH50" s="48"/>
      <c r="AI50" s="48"/>
      <c r="AJ50" s="48"/>
    </row>
    <row r="51" spans="1:36" s="19" customFormat="1" x14ac:dyDescent="0.35">
      <c r="A51" s="48"/>
      <c r="B51" s="281"/>
      <c r="C51" s="48"/>
      <c r="D51" s="48"/>
      <c r="E51" s="48"/>
      <c r="F51" s="48"/>
      <c r="G51" s="48"/>
      <c r="H51" s="48"/>
      <c r="I51" s="48"/>
      <c r="J51" s="48"/>
      <c r="K51" s="48"/>
      <c r="L51" s="26"/>
      <c r="M51" s="48"/>
      <c r="N51" s="48"/>
      <c r="O51" s="48"/>
      <c r="P51" s="48"/>
      <c r="Q51" s="48"/>
      <c r="R51" s="48"/>
      <c r="S51" s="48"/>
      <c r="T51" s="48"/>
      <c r="U51" s="48"/>
      <c r="V51" s="48"/>
      <c r="W51" s="48"/>
      <c r="X51" s="48"/>
      <c r="Y51" s="48"/>
      <c r="Z51" s="48"/>
      <c r="AA51" s="48"/>
      <c r="AB51" s="48"/>
      <c r="AC51" s="48"/>
      <c r="AD51" s="48"/>
      <c r="AE51" s="48"/>
      <c r="AF51" s="48"/>
      <c r="AG51" s="48"/>
      <c r="AH51" s="48"/>
      <c r="AI51" s="48"/>
      <c r="AJ51" s="48"/>
    </row>
    <row r="52" spans="1:36" s="19" customFormat="1" x14ac:dyDescent="0.35">
      <c r="A52" s="48"/>
      <c r="B52" s="281"/>
      <c r="C52" s="48"/>
      <c r="D52" s="48"/>
      <c r="E52" s="48"/>
      <c r="F52" s="48"/>
      <c r="G52" s="48"/>
      <c r="H52" s="48"/>
      <c r="I52" s="48"/>
      <c r="J52" s="48"/>
      <c r="K52" s="48"/>
      <c r="L52" s="26"/>
      <c r="M52" s="48"/>
      <c r="N52" s="48"/>
      <c r="O52" s="48"/>
      <c r="P52" s="48"/>
      <c r="Q52" s="48"/>
      <c r="R52" s="48"/>
      <c r="S52" s="48"/>
      <c r="T52" s="48"/>
      <c r="U52" s="48"/>
      <c r="V52" s="48"/>
      <c r="W52" s="48"/>
      <c r="X52" s="48"/>
      <c r="Y52" s="48"/>
      <c r="Z52" s="48"/>
      <c r="AA52" s="48"/>
      <c r="AB52" s="48"/>
      <c r="AC52" s="48"/>
      <c r="AD52" s="48"/>
      <c r="AE52" s="48"/>
      <c r="AF52" s="48"/>
      <c r="AG52" s="48"/>
      <c r="AH52" s="48"/>
      <c r="AI52" s="48"/>
      <c r="AJ52" s="48"/>
    </row>
    <row r="53" spans="1:36" s="19" customFormat="1" x14ac:dyDescent="0.35">
      <c r="A53" s="48"/>
      <c r="B53" s="281"/>
      <c r="C53" s="48"/>
      <c r="D53" s="48"/>
      <c r="E53" s="48"/>
      <c r="F53" s="48"/>
      <c r="G53" s="48"/>
      <c r="H53" s="48"/>
      <c r="I53" s="48"/>
      <c r="J53" s="48"/>
      <c r="K53" s="48"/>
      <c r="L53" s="26"/>
      <c r="M53" s="48"/>
      <c r="N53" s="48"/>
      <c r="O53" s="48"/>
      <c r="P53" s="48"/>
      <c r="Q53" s="48"/>
      <c r="R53" s="48"/>
      <c r="S53" s="48"/>
      <c r="T53" s="48"/>
      <c r="U53" s="48"/>
      <c r="V53" s="48"/>
      <c r="W53" s="48"/>
      <c r="X53" s="48"/>
      <c r="Y53" s="48"/>
      <c r="Z53" s="48"/>
      <c r="AA53" s="48"/>
      <c r="AB53" s="48"/>
      <c r="AC53" s="48"/>
      <c r="AD53" s="48"/>
      <c r="AE53" s="48"/>
      <c r="AF53" s="48"/>
      <c r="AG53" s="48"/>
      <c r="AH53" s="48"/>
      <c r="AI53" s="48"/>
      <c r="AJ53" s="48"/>
    </row>
    <row r="54" spans="1:36" s="19" customFormat="1" x14ac:dyDescent="0.35">
      <c r="A54" s="48"/>
      <c r="B54" s="281"/>
      <c r="C54" s="48"/>
      <c r="D54" s="48"/>
      <c r="E54" s="48"/>
      <c r="F54" s="48"/>
      <c r="G54" s="48"/>
      <c r="H54" s="48"/>
      <c r="I54" s="48"/>
      <c r="J54" s="48"/>
      <c r="K54" s="48"/>
      <c r="L54" s="26"/>
      <c r="M54" s="48"/>
      <c r="N54" s="48"/>
      <c r="O54" s="48"/>
      <c r="P54" s="48"/>
      <c r="Q54" s="48"/>
      <c r="R54" s="48"/>
      <c r="S54" s="48"/>
      <c r="T54" s="48"/>
      <c r="U54" s="48"/>
      <c r="V54" s="48"/>
      <c r="W54" s="48"/>
      <c r="X54" s="48"/>
      <c r="Y54" s="48"/>
      <c r="Z54" s="48"/>
      <c r="AA54" s="48"/>
      <c r="AB54" s="48"/>
      <c r="AC54" s="48"/>
      <c r="AD54" s="48"/>
      <c r="AE54" s="48"/>
      <c r="AF54" s="48"/>
      <c r="AG54" s="48"/>
      <c r="AH54" s="48"/>
      <c r="AI54" s="48"/>
      <c r="AJ54" s="48"/>
    </row>
    <row r="55" spans="1:36" s="19" customFormat="1" x14ac:dyDescent="0.35">
      <c r="A55" s="48"/>
      <c r="B55" s="281"/>
      <c r="C55" s="48"/>
      <c r="D55" s="48"/>
      <c r="E55" s="48"/>
      <c r="F55" s="48"/>
      <c r="G55" s="48"/>
      <c r="H55" s="48"/>
      <c r="I55" s="48"/>
      <c r="J55" s="48"/>
      <c r="K55" s="48"/>
      <c r="L55" s="26"/>
      <c r="M55" s="48"/>
      <c r="N55" s="48"/>
      <c r="O55" s="48"/>
      <c r="P55" s="48"/>
      <c r="Q55" s="48"/>
      <c r="R55" s="48"/>
      <c r="S55" s="48"/>
      <c r="T55" s="48"/>
      <c r="U55" s="48"/>
      <c r="V55" s="48"/>
      <c r="W55" s="48"/>
      <c r="X55" s="48"/>
      <c r="Y55" s="48"/>
      <c r="Z55" s="48"/>
      <c r="AA55" s="48"/>
      <c r="AB55" s="48"/>
      <c r="AC55" s="48"/>
      <c r="AD55" s="48"/>
      <c r="AE55" s="48"/>
      <c r="AF55" s="48"/>
      <c r="AG55" s="48"/>
      <c r="AH55" s="48"/>
      <c r="AI55" s="48"/>
      <c r="AJ55" s="48"/>
    </row>
    <row r="56" spans="1:36" s="19" customFormat="1" x14ac:dyDescent="0.35">
      <c r="A56" s="48"/>
      <c r="B56" s="281"/>
      <c r="C56" s="48"/>
      <c r="D56" s="48"/>
      <c r="E56" s="48"/>
      <c r="F56" s="48"/>
      <c r="G56" s="48"/>
      <c r="H56" s="48"/>
      <c r="I56" s="48"/>
      <c r="J56" s="48"/>
      <c r="K56" s="48"/>
      <c r="L56" s="26"/>
      <c r="M56" s="48"/>
      <c r="N56" s="48"/>
      <c r="O56" s="48"/>
      <c r="P56" s="48"/>
      <c r="Q56" s="48"/>
      <c r="R56" s="48"/>
      <c r="S56" s="48"/>
      <c r="T56" s="48"/>
      <c r="U56" s="48"/>
      <c r="V56" s="48"/>
      <c r="W56" s="48"/>
      <c r="X56" s="48"/>
      <c r="Y56" s="48"/>
      <c r="Z56" s="48"/>
      <c r="AA56" s="48"/>
      <c r="AB56" s="48"/>
      <c r="AC56" s="48"/>
      <c r="AD56" s="48"/>
      <c r="AE56" s="48"/>
      <c r="AF56" s="48"/>
      <c r="AG56" s="48"/>
      <c r="AH56" s="48"/>
      <c r="AI56" s="48"/>
      <c r="AJ56" s="48"/>
    </row>
    <row r="57" spans="1:36" s="19" customFormat="1" x14ac:dyDescent="0.35">
      <c r="A57" s="48"/>
      <c r="B57" s="281"/>
      <c r="C57" s="48"/>
      <c r="D57" s="48"/>
      <c r="E57" s="48"/>
      <c r="F57" s="48"/>
      <c r="G57" s="48"/>
      <c r="H57" s="48"/>
      <c r="I57" s="48"/>
      <c r="J57" s="48"/>
      <c r="K57" s="48"/>
      <c r="L57" s="26"/>
      <c r="M57" s="48"/>
      <c r="N57" s="48"/>
      <c r="O57" s="48"/>
      <c r="P57" s="48"/>
      <c r="Q57" s="48"/>
      <c r="R57" s="48"/>
      <c r="S57" s="48"/>
      <c r="T57" s="48"/>
      <c r="U57" s="48"/>
      <c r="V57" s="48"/>
      <c r="W57" s="48"/>
      <c r="X57" s="48"/>
      <c r="Y57" s="48"/>
      <c r="Z57" s="48"/>
      <c r="AA57" s="48"/>
      <c r="AB57" s="48"/>
      <c r="AC57" s="48"/>
      <c r="AD57" s="48"/>
      <c r="AE57" s="48"/>
      <c r="AF57" s="48"/>
      <c r="AG57" s="48"/>
      <c r="AH57" s="48"/>
      <c r="AI57" s="48"/>
      <c r="AJ57" s="48"/>
    </row>
    <row r="58" spans="1:36" s="19" customFormat="1" x14ac:dyDescent="0.35">
      <c r="A58" s="48"/>
      <c r="B58" s="281"/>
      <c r="C58" s="48"/>
      <c r="D58" s="48"/>
      <c r="E58" s="48"/>
      <c r="F58" s="48"/>
      <c r="G58" s="48"/>
      <c r="H58" s="48"/>
      <c r="I58" s="48"/>
      <c r="J58" s="48"/>
      <c r="K58" s="48"/>
      <c r="L58" s="26"/>
      <c r="M58" s="48"/>
      <c r="N58" s="48"/>
      <c r="O58" s="48"/>
      <c r="P58" s="48"/>
      <c r="Q58" s="48"/>
      <c r="R58" s="48"/>
      <c r="S58" s="48"/>
      <c r="T58" s="48"/>
      <c r="U58" s="48"/>
      <c r="V58" s="48"/>
      <c r="W58" s="48"/>
      <c r="X58" s="48"/>
      <c r="Y58" s="48"/>
      <c r="Z58" s="48"/>
      <c r="AA58" s="48"/>
      <c r="AB58" s="48"/>
      <c r="AC58" s="48"/>
      <c r="AD58" s="48"/>
      <c r="AE58" s="48"/>
      <c r="AF58" s="48"/>
      <c r="AG58" s="48"/>
      <c r="AH58" s="48"/>
      <c r="AI58" s="48"/>
      <c r="AJ58" s="48"/>
    </row>
    <row r="59" spans="1:36" s="19" customFormat="1" x14ac:dyDescent="0.35">
      <c r="A59" s="48"/>
      <c r="B59" s="281"/>
      <c r="C59" s="48"/>
      <c r="D59" s="48"/>
      <c r="E59" s="48"/>
      <c r="F59" s="48"/>
      <c r="G59" s="48"/>
      <c r="H59" s="48"/>
      <c r="I59" s="48"/>
      <c r="J59" s="48"/>
      <c r="K59" s="48"/>
      <c r="L59" s="26"/>
      <c r="M59" s="48"/>
      <c r="N59" s="48"/>
      <c r="O59" s="48"/>
      <c r="P59" s="48"/>
      <c r="Q59" s="48"/>
      <c r="R59" s="48"/>
      <c r="S59" s="48"/>
      <c r="T59" s="48"/>
      <c r="U59" s="48"/>
      <c r="V59" s="48"/>
      <c r="W59" s="48"/>
      <c r="X59" s="48"/>
      <c r="Y59" s="48"/>
      <c r="Z59" s="48"/>
      <c r="AA59" s="48"/>
      <c r="AB59" s="48"/>
      <c r="AC59" s="48"/>
      <c r="AD59" s="48"/>
      <c r="AE59" s="48"/>
      <c r="AF59" s="48"/>
      <c r="AG59" s="48"/>
      <c r="AH59" s="48"/>
      <c r="AI59" s="48"/>
      <c r="AJ59" s="48"/>
    </row>
    <row r="60" spans="1:36" s="19" customFormat="1" x14ac:dyDescent="0.35">
      <c r="A60" s="48"/>
      <c r="B60" s="281"/>
      <c r="C60" s="48"/>
      <c r="D60" s="48"/>
      <c r="E60" s="48"/>
      <c r="F60" s="48"/>
      <c r="G60" s="48"/>
      <c r="H60" s="48"/>
      <c r="I60" s="48"/>
      <c r="J60" s="48"/>
      <c r="K60" s="48"/>
      <c r="L60" s="26"/>
      <c r="M60" s="48"/>
      <c r="N60" s="48"/>
      <c r="O60" s="48"/>
      <c r="P60" s="48"/>
      <c r="Q60" s="48"/>
      <c r="R60" s="48"/>
      <c r="S60" s="48"/>
      <c r="T60" s="48"/>
      <c r="U60" s="48"/>
      <c r="V60" s="48"/>
      <c r="W60" s="48"/>
      <c r="X60" s="48"/>
      <c r="Y60" s="48"/>
      <c r="Z60" s="48"/>
      <c r="AA60" s="48"/>
      <c r="AB60" s="48"/>
      <c r="AC60" s="48"/>
      <c r="AD60" s="48"/>
      <c r="AE60" s="48"/>
      <c r="AF60" s="48"/>
      <c r="AG60" s="48"/>
      <c r="AH60" s="48"/>
      <c r="AI60" s="48"/>
      <c r="AJ60" s="48"/>
    </row>
    <row r="61" spans="1:36" s="19" customFormat="1" x14ac:dyDescent="0.35">
      <c r="A61" s="48"/>
      <c r="B61" s="281"/>
      <c r="C61" s="48"/>
      <c r="D61" s="48"/>
      <c r="E61" s="48"/>
      <c r="F61" s="48"/>
      <c r="G61" s="48"/>
      <c r="H61" s="48"/>
      <c r="I61" s="48"/>
      <c r="J61" s="48"/>
      <c r="K61" s="48"/>
      <c r="L61" s="26"/>
      <c r="M61" s="48"/>
      <c r="N61" s="48"/>
      <c r="O61" s="48"/>
      <c r="P61" s="48"/>
      <c r="Q61" s="48"/>
      <c r="R61" s="48"/>
      <c r="S61" s="48"/>
      <c r="T61" s="48"/>
      <c r="U61" s="48"/>
      <c r="V61" s="48"/>
      <c r="W61" s="48"/>
      <c r="X61" s="48"/>
      <c r="Y61" s="48"/>
      <c r="Z61" s="48"/>
      <c r="AA61" s="48"/>
      <c r="AB61" s="48"/>
      <c r="AC61" s="48"/>
      <c r="AD61" s="48"/>
      <c r="AE61" s="48"/>
      <c r="AF61" s="48"/>
      <c r="AG61" s="48"/>
      <c r="AH61" s="48"/>
      <c r="AI61" s="48"/>
      <c r="AJ61" s="48"/>
    </row>
    <row r="62" spans="1:36" s="19" customFormat="1" x14ac:dyDescent="0.35">
      <c r="A62" s="48"/>
      <c r="B62" s="281"/>
      <c r="C62" s="48"/>
      <c r="D62" s="48"/>
      <c r="E62" s="48"/>
      <c r="F62" s="48"/>
      <c r="G62" s="48"/>
      <c r="H62" s="48"/>
      <c r="I62" s="48"/>
      <c r="J62" s="48"/>
      <c r="K62" s="48"/>
      <c r="L62" s="26"/>
      <c r="M62" s="48"/>
      <c r="N62" s="48"/>
      <c r="O62" s="48"/>
      <c r="P62" s="48"/>
      <c r="Q62" s="48"/>
      <c r="R62" s="48"/>
      <c r="S62" s="48"/>
      <c r="T62" s="48"/>
      <c r="U62" s="48"/>
      <c r="V62" s="48"/>
      <c r="W62" s="48"/>
      <c r="X62" s="48"/>
      <c r="Y62" s="48"/>
      <c r="Z62" s="48"/>
      <c r="AA62" s="48"/>
      <c r="AB62" s="48"/>
      <c r="AC62" s="48"/>
      <c r="AD62" s="48"/>
      <c r="AE62" s="48"/>
      <c r="AF62" s="48"/>
      <c r="AG62" s="48"/>
      <c r="AH62" s="48"/>
      <c r="AI62" s="48"/>
      <c r="AJ62" s="48"/>
    </row>
    <row r="63" spans="1:36" s="19" customFormat="1" x14ac:dyDescent="0.35">
      <c r="A63" s="48"/>
      <c r="B63" s="281"/>
      <c r="C63" s="48"/>
      <c r="D63" s="48"/>
      <c r="E63" s="48"/>
      <c r="F63" s="48"/>
      <c r="G63" s="48"/>
      <c r="H63" s="48"/>
      <c r="I63" s="48"/>
      <c r="J63" s="48"/>
      <c r="K63" s="48"/>
      <c r="L63" s="26"/>
      <c r="M63" s="48"/>
      <c r="N63" s="48"/>
      <c r="O63" s="48"/>
      <c r="P63" s="48"/>
      <c r="Q63" s="48"/>
      <c r="R63" s="48"/>
      <c r="S63" s="48"/>
      <c r="T63" s="48"/>
      <c r="U63" s="48"/>
      <c r="V63" s="48"/>
      <c r="W63" s="48"/>
      <c r="X63" s="48"/>
      <c r="Y63" s="48"/>
      <c r="Z63" s="48"/>
      <c r="AA63" s="48"/>
      <c r="AB63" s="48"/>
      <c r="AC63" s="48"/>
      <c r="AD63" s="48"/>
      <c r="AE63" s="48"/>
      <c r="AF63" s="48"/>
      <c r="AG63" s="48"/>
      <c r="AH63" s="48"/>
      <c r="AI63" s="48"/>
      <c r="AJ63" s="48"/>
    </row>
    <row r="64" spans="1:36" s="19" customFormat="1" x14ac:dyDescent="0.35">
      <c r="A64" s="48"/>
      <c r="B64" s="281"/>
      <c r="C64" s="48"/>
      <c r="D64" s="48"/>
      <c r="E64" s="48"/>
      <c r="F64" s="48"/>
      <c r="G64" s="48"/>
      <c r="H64" s="48"/>
      <c r="I64" s="48"/>
      <c r="J64" s="48"/>
      <c r="K64" s="48"/>
      <c r="L64" s="26"/>
      <c r="M64" s="48"/>
      <c r="N64" s="48"/>
      <c r="O64" s="48"/>
      <c r="P64" s="48"/>
      <c r="Q64" s="48"/>
      <c r="R64" s="48"/>
      <c r="S64" s="48"/>
      <c r="T64" s="48"/>
      <c r="U64" s="48"/>
      <c r="V64" s="48"/>
      <c r="W64" s="48"/>
      <c r="X64" s="48"/>
      <c r="Y64" s="48"/>
      <c r="Z64" s="48"/>
      <c r="AA64" s="48"/>
      <c r="AB64" s="48"/>
      <c r="AC64" s="48"/>
      <c r="AD64" s="48"/>
      <c r="AE64" s="48"/>
      <c r="AF64" s="48"/>
      <c r="AG64" s="48"/>
      <c r="AH64" s="48"/>
      <c r="AI64" s="48"/>
      <c r="AJ64" s="48"/>
    </row>
    <row r="65" spans="1:36" s="19" customFormat="1" x14ac:dyDescent="0.35">
      <c r="A65" s="48"/>
      <c r="B65" s="281"/>
      <c r="C65" s="48"/>
      <c r="D65" s="48"/>
      <c r="E65" s="48"/>
      <c r="F65" s="48"/>
      <c r="G65" s="48"/>
      <c r="H65" s="48"/>
      <c r="I65" s="48"/>
      <c r="J65" s="48"/>
      <c r="K65" s="48"/>
      <c r="L65" s="26"/>
      <c r="M65" s="48"/>
      <c r="N65" s="48"/>
      <c r="O65" s="48"/>
      <c r="P65" s="48"/>
      <c r="Q65" s="48"/>
      <c r="R65" s="48"/>
      <c r="S65" s="48"/>
      <c r="T65" s="48"/>
      <c r="U65" s="48"/>
      <c r="V65" s="48"/>
      <c r="W65" s="48"/>
      <c r="X65" s="48"/>
      <c r="Y65" s="48"/>
      <c r="Z65" s="48"/>
      <c r="AA65" s="48"/>
      <c r="AB65" s="48"/>
      <c r="AC65" s="48"/>
      <c r="AD65" s="48"/>
      <c r="AE65" s="48"/>
      <c r="AF65" s="48"/>
      <c r="AG65" s="48"/>
      <c r="AH65" s="48"/>
      <c r="AI65" s="48"/>
      <c r="AJ65" s="48"/>
    </row>
    <row r="66" spans="1:36" s="19" customFormat="1" x14ac:dyDescent="0.35">
      <c r="A66" s="48"/>
      <c r="B66" s="281"/>
      <c r="C66" s="48"/>
      <c r="D66" s="48"/>
      <c r="E66" s="48"/>
      <c r="F66" s="48"/>
      <c r="G66" s="48"/>
      <c r="H66" s="48"/>
      <c r="I66" s="48"/>
      <c r="J66" s="48"/>
      <c r="K66" s="48"/>
      <c r="L66" s="26"/>
      <c r="M66" s="48"/>
      <c r="N66" s="48"/>
      <c r="O66" s="48"/>
      <c r="P66" s="48"/>
      <c r="Q66" s="48"/>
      <c r="R66" s="48"/>
      <c r="S66" s="48"/>
      <c r="T66" s="48"/>
      <c r="U66" s="48"/>
      <c r="V66" s="48"/>
      <c r="W66" s="48"/>
      <c r="X66" s="48"/>
      <c r="Y66" s="48"/>
      <c r="Z66" s="48"/>
      <c r="AA66" s="48"/>
      <c r="AB66" s="48"/>
      <c r="AC66" s="48"/>
      <c r="AD66" s="48"/>
      <c r="AE66" s="48"/>
      <c r="AF66" s="48"/>
      <c r="AG66" s="48"/>
      <c r="AH66" s="48"/>
      <c r="AI66" s="48"/>
      <c r="AJ66" s="48"/>
    </row>
    <row r="67" spans="1:36" s="19" customFormat="1" x14ac:dyDescent="0.35">
      <c r="A67" s="48"/>
      <c r="B67" s="281"/>
      <c r="C67" s="48"/>
      <c r="D67" s="48"/>
      <c r="E67" s="48"/>
      <c r="F67" s="48"/>
      <c r="G67" s="48"/>
      <c r="H67" s="48"/>
      <c r="I67" s="48"/>
      <c r="J67" s="48"/>
      <c r="K67" s="48"/>
      <c r="L67" s="26"/>
      <c r="M67" s="48"/>
      <c r="N67" s="48"/>
      <c r="O67" s="48"/>
      <c r="P67" s="48"/>
      <c r="Q67" s="48"/>
      <c r="R67" s="48"/>
      <c r="S67" s="48"/>
      <c r="T67" s="48"/>
      <c r="U67" s="48"/>
      <c r="V67" s="48"/>
      <c r="W67" s="48"/>
      <c r="X67" s="48"/>
      <c r="Y67" s="48"/>
      <c r="Z67" s="48"/>
      <c r="AA67" s="48"/>
      <c r="AB67" s="48"/>
      <c r="AC67" s="48"/>
      <c r="AD67" s="48"/>
      <c r="AE67" s="48"/>
      <c r="AF67" s="48"/>
      <c r="AG67" s="48"/>
      <c r="AH67" s="48"/>
      <c r="AI67" s="48"/>
      <c r="AJ67" s="48"/>
    </row>
    <row r="68" spans="1:36" s="19" customFormat="1" x14ac:dyDescent="0.35">
      <c r="A68" s="48"/>
      <c r="B68" s="281"/>
      <c r="C68" s="48"/>
      <c r="D68" s="48"/>
      <c r="E68" s="48"/>
      <c r="F68" s="48"/>
      <c r="G68" s="48"/>
      <c r="H68" s="48"/>
      <c r="I68" s="48"/>
      <c r="J68" s="48"/>
      <c r="K68" s="48"/>
      <c r="L68" s="26"/>
      <c r="M68" s="48"/>
      <c r="N68" s="48"/>
      <c r="O68" s="48"/>
      <c r="P68" s="48"/>
      <c r="Q68" s="48"/>
      <c r="R68" s="48"/>
      <c r="S68" s="48"/>
      <c r="T68" s="48"/>
      <c r="U68" s="48"/>
      <c r="V68" s="48"/>
      <c r="W68" s="48"/>
      <c r="X68" s="48"/>
      <c r="Y68" s="48"/>
      <c r="Z68" s="48"/>
      <c r="AA68" s="48"/>
      <c r="AB68" s="48"/>
      <c r="AC68" s="48"/>
      <c r="AD68" s="48"/>
      <c r="AE68" s="48"/>
      <c r="AF68" s="48"/>
      <c r="AG68" s="48"/>
      <c r="AH68" s="48"/>
      <c r="AI68" s="48"/>
      <c r="AJ68" s="48"/>
    </row>
    <row r="69" spans="1:36" s="19" customFormat="1" x14ac:dyDescent="0.35">
      <c r="A69" s="48"/>
      <c r="B69" s="281"/>
      <c r="C69" s="48"/>
      <c r="D69" s="48"/>
      <c r="E69" s="48"/>
      <c r="F69" s="48"/>
      <c r="G69" s="48"/>
      <c r="H69" s="48"/>
      <c r="I69" s="48"/>
      <c r="J69" s="48"/>
      <c r="K69" s="48"/>
      <c r="L69" s="26"/>
      <c r="M69" s="48"/>
      <c r="N69" s="48"/>
      <c r="O69" s="48"/>
      <c r="P69" s="48"/>
      <c r="Q69" s="48"/>
      <c r="R69" s="48"/>
      <c r="S69" s="48"/>
      <c r="T69" s="48"/>
      <c r="U69" s="48"/>
      <c r="V69" s="48"/>
      <c r="W69" s="48"/>
      <c r="X69" s="48"/>
      <c r="Y69" s="48"/>
      <c r="Z69" s="48"/>
      <c r="AA69" s="48"/>
      <c r="AB69" s="48"/>
      <c r="AC69" s="48"/>
      <c r="AD69" s="48"/>
      <c r="AE69" s="48"/>
      <c r="AF69" s="48"/>
      <c r="AG69" s="48"/>
      <c r="AH69" s="48"/>
      <c r="AI69" s="48"/>
      <c r="AJ69" s="48"/>
    </row>
    <row r="70" spans="1:36" s="19" customFormat="1" x14ac:dyDescent="0.35">
      <c r="A70" s="48"/>
      <c r="B70" s="281"/>
      <c r="C70" s="48"/>
      <c r="D70" s="48"/>
      <c r="E70" s="48"/>
      <c r="F70" s="48"/>
      <c r="G70" s="48"/>
      <c r="H70" s="48"/>
      <c r="I70" s="48"/>
      <c r="J70" s="48"/>
      <c r="K70" s="48"/>
      <c r="L70" s="26"/>
      <c r="M70" s="48"/>
      <c r="N70" s="48"/>
      <c r="O70" s="48"/>
      <c r="P70" s="48"/>
      <c r="Q70" s="48"/>
      <c r="R70" s="48"/>
      <c r="S70" s="48"/>
      <c r="T70" s="48"/>
      <c r="U70" s="48"/>
      <c r="V70" s="48"/>
      <c r="W70" s="48"/>
      <c r="X70" s="48"/>
      <c r="Y70" s="48"/>
      <c r="Z70" s="48"/>
      <c r="AA70" s="48"/>
      <c r="AB70" s="48"/>
      <c r="AC70" s="48"/>
      <c r="AD70" s="48"/>
      <c r="AE70" s="48"/>
      <c r="AF70" s="48"/>
      <c r="AG70" s="48"/>
      <c r="AH70" s="48"/>
      <c r="AI70" s="48"/>
      <c r="AJ70" s="48"/>
    </row>
    <row r="71" spans="1:36" s="19" customFormat="1" x14ac:dyDescent="0.35">
      <c r="A71" s="48"/>
      <c r="B71" s="281"/>
      <c r="C71" s="48"/>
      <c r="D71" s="48"/>
      <c r="E71" s="48"/>
      <c r="F71" s="48"/>
      <c r="G71" s="48"/>
      <c r="H71" s="48"/>
      <c r="I71" s="48"/>
      <c r="J71" s="48"/>
      <c r="K71" s="48"/>
      <c r="L71" s="26"/>
      <c r="M71" s="48"/>
      <c r="N71" s="48"/>
      <c r="O71" s="48"/>
      <c r="P71" s="48"/>
      <c r="Q71" s="48"/>
      <c r="R71" s="48"/>
      <c r="S71" s="48"/>
      <c r="T71" s="48"/>
      <c r="U71" s="48"/>
      <c r="V71" s="48"/>
      <c r="W71" s="48"/>
      <c r="X71" s="48"/>
      <c r="Y71" s="48"/>
      <c r="Z71" s="48"/>
      <c r="AA71" s="48"/>
      <c r="AB71" s="48"/>
      <c r="AC71" s="48"/>
      <c r="AD71" s="48"/>
      <c r="AE71" s="48"/>
      <c r="AF71" s="48"/>
      <c r="AG71" s="48"/>
      <c r="AH71" s="48"/>
      <c r="AI71" s="48"/>
      <c r="AJ71" s="48"/>
    </row>
    <row r="72" spans="1:36" s="19" customFormat="1" x14ac:dyDescent="0.35">
      <c r="A72" s="48"/>
      <c r="B72" s="281"/>
      <c r="C72" s="48"/>
      <c r="D72" s="48"/>
      <c r="E72" s="48"/>
      <c r="F72" s="48"/>
      <c r="G72" s="48"/>
      <c r="H72" s="48"/>
      <c r="I72" s="48"/>
      <c r="J72" s="48"/>
      <c r="K72" s="48"/>
      <c r="L72" s="26"/>
      <c r="M72" s="48"/>
      <c r="N72" s="48"/>
      <c r="O72" s="48"/>
      <c r="P72" s="48"/>
      <c r="Q72" s="48"/>
      <c r="R72" s="48"/>
      <c r="S72" s="48"/>
      <c r="T72" s="48"/>
      <c r="U72" s="48"/>
      <c r="V72" s="48"/>
      <c r="W72" s="48"/>
      <c r="X72" s="48"/>
      <c r="Y72" s="48"/>
      <c r="Z72" s="48"/>
      <c r="AA72" s="48"/>
      <c r="AB72" s="48"/>
      <c r="AC72" s="48"/>
      <c r="AD72" s="48"/>
      <c r="AE72" s="48"/>
      <c r="AF72" s="48"/>
      <c r="AG72" s="48"/>
      <c r="AH72" s="48"/>
      <c r="AI72" s="48"/>
      <c r="AJ72" s="48"/>
    </row>
    <row r="73" spans="1:36" s="19" customFormat="1" x14ac:dyDescent="0.35">
      <c r="A73" s="48"/>
      <c r="B73" s="281"/>
      <c r="C73" s="48"/>
      <c r="D73" s="48"/>
      <c r="E73" s="48"/>
      <c r="F73" s="48"/>
      <c r="G73" s="48"/>
      <c r="H73" s="48"/>
      <c r="I73" s="48"/>
      <c r="J73" s="48"/>
      <c r="K73" s="48"/>
      <c r="L73" s="26"/>
      <c r="M73" s="48"/>
      <c r="N73" s="48"/>
      <c r="O73" s="48"/>
      <c r="P73" s="48"/>
      <c r="Q73" s="48"/>
      <c r="R73" s="48"/>
      <c r="S73" s="48"/>
      <c r="T73" s="48"/>
      <c r="U73" s="48"/>
      <c r="V73" s="48"/>
      <c r="W73" s="48"/>
      <c r="X73" s="48"/>
      <c r="Y73" s="48"/>
      <c r="Z73" s="48"/>
      <c r="AA73" s="48"/>
      <c r="AB73" s="48"/>
      <c r="AC73" s="48"/>
      <c r="AD73" s="48"/>
      <c r="AE73" s="48"/>
      <c r="AF73" s="48"/>
      <c r="AG73" s="48"/>
      <c r="AH73" s="48"/>
      <c r="AI73" s="48"/>
      <c r="AJ73" s="48"/>
    </row>
    <row r="74" spans="1:36" s="19" customFormat="1" x14ac:dyDescent="0.35">
      <c r="A74" s="48"/>
      <c r="B74" s="281"/>
      <c r="C74" s="48"/>
      <c r="D74" s="48"/>
      <c r="E74" s="48"/>
      <c r="F74" s="48"/>
      <c r="G74" s="48"/>
      <c r="H74" s="48"/>
      <c r="I74" s="48"/>
      <c r="J74" s="48"/>
      <c r="K74" s="48"/>
      <c r="L74" s="26"/>
      <c r="M74" s="48"/>
      <c r="N74" s="48"/>
      <c r="O74" s="48"/>
      <c r="P74" s="48"/>
      <c r="Q74" s="48"/>
      <c r="R74" s="48"/>
      <c r="S74" s="48"/>
      <c r="T74" s="48"/>
      <c r="U74" s="48"/>
      <c r="V74" s="48"/>
      <c r="W74" s="48"/>
      <c r="X74" s="48"/>
      <c r="Y74" s="48"/>
      <c r="Z74" s="48"/>
      <c r="AA74" s="48"/>
      <c r="AB74" s="48"/>
      <c r="AC74" s="48"/>
      <c r="AD74" s="48"/>
      <c r="AE74" s="48"/>
      <c r="AF74" s="48"/>
      <c r="AG74" s="48"/>
      <c r="AH74" s="48"/>
      <c r="AI74" s="48"/>
      <c r="AJ74" s="48"/>
    </row>
    <row r="75" spans="1:36" s="19" customFormat="1" x14ac:dyDescent="0.35">
      <c r="A75" s="48"/>
      <c r="B75" s="281"/>
      <c r="C75" s="48"/>
      <c r="D75" s="48"/>
      <c r="E75" s="48"/>
      <c r="F75" s="48"/>
      <c r="G75" s="48"/>
      <c r="H75" s="48"/>
      <c r="I75" s="48"/>
      <c r="J75" s="48"/>
      <c r="K75" s="48"/>
      <c r="L75" s="26"/>
      <c r="M75" s="48"/>
      <c r="N75" s="48"/>
      <c r="O75" s="48"/>
      <c r="P75" s="48"/>
      <c r="Q75" s="48"/>
      <c r="R75" s="48"/>
      <c r="S75" s="48"/>
      <c r="T75" s="48"/>
      <c r="U75" s="48"/>
      <c r="V75" s="48"/>
      <c r="W75" s="48"/>
      <c r="X75" s="48"/>
      <c r="Y75" s="48"/>
      <c r="Z75" s="48"/>
      <c r="AA75" s="48"/>
      <c r="AB75" s="48"/>
      <c r="AC75" s="48"/>
      <c r="AD75" s="48"/>
      <c r="AE75" s="48"/>
      <c r="AF75" s="48"/>
      <c r="AG75" s="48"/>
      <c r="AH75" s="48"/>
      <c r="AI75" s="48"/>
      <c r="AJ75" s="48"/>
    </row>
    <row r="76" spans="1:36" s="19" customFormat="1" x14ac:dyDescent="0.35">
      <c r="A76" s="48"/>
      <c r="B76" s="281"/>
      <c r="C76" s="48"/>
      <c r="D76" s="48"/>
      <c r="E76" s="48"/>
      <c r="F76" s="48"/>
      <c r="G76" s="48"/>
      <c r="H76" s="48"/>
      <c r="I76" s="48"/>
      <c r="J76" s="48"/>
      <c r="K76" s="48"/>
      <c r="L76" s="26"/>
      <c r="M76" s="48"/>
      <c r="N76" s="48"/>
      <c r="O76" s="48"/>
      <c r="P76" s="48"/>
      <c r="Q76" s="48"/>
      <c r="R76" s="48"/>
      <c r="S76" s="48"/>
      <c r="T76" s="48"/>
      <c r="U76" s="48"/>
      <c r="V76" s="48"/>
      <c r="W76" s="48"/>
      <c r="X76" s="48"/>
      <c r="Y76" s="48"/>
      <c r="Z76" s="48"/>
      <c r="AA76" s="48"/>
      <c r="AB76" s="48"/>
      <c r="AC76" s="48"/>
      <c r="AD76" s="48"/>
      <c r="AE76" s="48"/>
      <c r="AF76" s="48"/>
      <c r="AG76" s="48"/>
      <c r="AH76" s="48"/>
      <c r="AI76" s="48"/>
      <c r="AJ76" s="48"/>
    </row>
    <row r="77" spans="1:36" s="19" customFormat="1" x14ac:dyDescent="0.35">
      <c r="A77" s="48"/>
      <c r="B77" s="281"/>
      <c r="C77" s="48"/>
      <c r="D77" s="48"/>
      <c r="E77" s="48"/>
      <c r="F77" s="48"/>
      <c r="G77" s="48"/>
      <c r="H77" s="48"/>
      <c r="I77" s="48"/>
      <c r="J77" s="48"/>
      <c r="K77" s="48"/>
      <c r="L77" s="26"/>
      <c r="M77" s="48"/>
      <c r="N77" s="48"/>
      <c r="O77" s="48"/>
      <c r="P77" s="48"/>
      <c r="Q77" s="48"/>
      <c r="R77" s="48"/>
      <c r="S77" s="48"/>
      <c r="T77" s="48"/>
      <c r="U77" s="48"/>
      <c r="V77" s="48"/>
      <c r="W77" s="48"/>
      <c r="X77" s="48"/>
      <c r="Y77" s="48"/>
      <c r="Z77" s="48"/>
      <c r="AA77" s="48"/>
      <c r="AB77" s="48"/>
      <c r="AC77" s="48"/>
      <c r="AD77" s="48"/>
      <c r="AE77" s="48"/>
      <c r="AF77" s="48"/>
      <c r="AG77" s="48"/>
      <c r="AH77" s="48"/>
      <c r="AI77" s="48"/>
      <c r="AJ77" s="48"/>
    </row>
    <row r="78" spans="1:36" s="19" customFormat="1" x14ac:dyDescent="0.35">
      <c r="A78" s="48"/>
      <c r="B78" s="281"/>
      <c r="C78" s="48"/>
      <c r="D78" s="48"/>
      <c r="E78" s="48"/>
      <c r="F78" s="48"/>
      <c r="G78" s="48"/>
      <c r="H78" s="48"/>
      <c r="I78" s="48"/>
      <c r="J78" s="48"/>
      <c r="K78" s="48"/>
      <c r="L78" s="26"/>
      <c r="M78" s="48"/>
      <c r="N78" s="48"/>
      <c r="O78" s="48"/>
      <c r="P78" s="48"/>
      <c r="Q78" s="48"/>
      <c r="R78" s="48"/>
      <c r="S78" s="48"/>
      <c r="T78" s="48"/>
      <c r="U78" s="48"/>
      <c r="V78" s="48"/>
      <c r="W78" s="48"/>
      <c r="X78" s="48"/>
      <c r="Y78" s="48"/>
      <c r="Z78" s="48"/>
      <c r="AA78" s="48"/>
      <c r="AB78" s="48"/>
      <c r="AC78" s="48"/>
      <c r="AD78" s="48"/>
      <c r="AE78" s="48"/>
      <c r="AF78" s="48"/>
      <c r="AG78" s="48"/>
      <c r="AH78" s="48"/>
      <c r="AI78" s="48"/>
      <c r="AJ78" s="48"/>
    </row>
    <row r="79" spans="1:36" s="19" customFormat="1" x14ac:dyDescent="0.35">
      <c r="A79" s="48"/>
      <c r="B79" s="281"/>
      <c r="C79" s="48"/>
      <c r="D79" s="48"/>
      <c r="E79" s="48"/>
      <c r="F79" s="48"/>
      <c r="G79" s="48"/>
      <c r="H79" s="48"/>
      <c r="I79" s="48"/>
      <c r="J79" s="48"/>
      <c r="K79" s="48"/>
      <c r="L79" s="26"/>
      <c r="M79" s="48"/>
      <c r="N79" s="48"/>
      <c r="O79" s="48"/>
      <c r="P79" s="48"/>
      <c r="Q79" s="48"/>
      <c r="R79" s="48"/>
      <c r="S79" s="48"/>
      <c r="T79" s="48"/>
      <c r="U79" s="48"/>
      <c r="V79" s="48"/>
      <c r="W79" s="48"/>
      <c r="X79" s="48"/>
      <c r="Y79" s="48"/>
      <c r="Z79" s="48"/>
      <c r="AA79" s="48"/>
      <c r="AB79" s="48"/>
      <c r="AC79" s="48"/>
      <c r="AD79" s="48"/>
      <c r="AE79" s="48"/>
      <c r="AF79" s="48"/>
      <c r="AG79" s="48"/>
      <c r="AH79" s="48"/>
      <c r="AI79" s="48"/>
      <c r="AJ79" s="48"/>
    </row>
    <row r="80" spans="1:36" s="19" customFormat="1" x14ac:dyDescent="0.35">
      <c r="A80" s="48"/>
      <c r="B80" s="281"/>
      <c r="C80" s="48"/>
      <c r="D80" s="48"/>
      <c r="E80" s="48"/>
      <c r="F80" s="48"/>
      <c r="G80" s="48"/>
      <c r="H80" s="48"/>
      <c r="I80" s="48"/>
      <c r="J80" s="48"/>
      <c r="K80" s="48"/>
      <c r="L80" s="26"/>
      <c r="M80" s="48"/>
      <c r="N80" s="48"/>
      <c r="O80" s="48"/>
      <c r="P80" s="48"/>
      <c r="Q80" s="48"/>
      <c r="R80" s="48"/>
      <c r="S80" s="48"/>
      <c r="T80" s="48"/>
      <c r="U80" s="48"/>
      <c r="V80" s="48"/>
      <c r="W80" s="48"/>
      <c r="X80" s="48"/>
      <c r="Y80" s="48"/>
      <c r="Z80" s="48"/>
      <c r="AA80" s="48"/>
      <c r="AB80" s="48"/>
      <c r="AC80" s="48"/>
      <c r="AD80" s="48"/>
      <c r="AE80" s="48"/>
      <c r="AF80" s="48"/>
      <c r="AG80" s="48"/>
      <c r="AH80" s="48"/>
      <c r="AI80" s="48"/>
      <c r="AJ80" s="48"/>
    </row>
    <row r="81" spans="2:12" s="19" customFormat="1" x14ac:dyDescent="0.35">
      <c r="B81" s="281"/>
      <c r="C81" s="48"/>
      <c r="D81" s="48"/>
      <c r="E81" s="48"/>
      <c r="F81" s="48"/>
      <c r="G81" s="48"/>
      <c r="H81" s="48"/>
      <c r="I81" s="48"/>
      <c r="J81" s="48"/>
      <c r="K81" s="48"/>
      <c r="L81" s="26"/>
    </row>
    <row r="82" spans="2:12" s="19" customFormat="1" x14ac:dyDescent="0.35">
      <c r="B82" s="281"/>
      <c r="C82" s="48"/>
      <c r="D82" s="48"/>
      <c r="E82" s="48"/>
      <c r="F82" s="48"/>
      <c r="G82" s="48"/>
      <c r="H82" s="48"/>
      <c r="I82" s="48"/>
      <c r="J82" s="48"/>
      <c r="K82" s="48"/>
      <c r="L82" s="26"/>
    </row>
    <row r="83" spans="2:12" s="19" customFormat="1" x14ac:dyDescent="0.35">
      <c r="B83" s="281"/>
      <c r="C83" s="48"/>
      <c r="D83" s="48"/>
      <c r="E83" s="48"/>
      <c r="F83" s="48"/>
      <c r="G83" s="48"/>
      <c r="H83" s="48"/>
      <c r="I83" s="48"/>
      <c r="J83" s="48"/>
      <c r="K83" s="48"/>
      <c r="L83" s="26"/>
    </row>
    <row r="84" spans="2:12" s="19" customFormat="1" x14ac:dyDescent="0.35">
      <c r="B84" s="281"/>
      <c r="C84" s="48"/>
      <c r="D84" s="48"/>
      <c r="E84" s="48"/>
      <c r="F84" s="48"/>
      <c r="G84" s="48"/>
      <c r="H84" s="48"/>
      <c r="I84" s="48"/>
      <c r="J84" s="48"/>
      <c r="K84" s="48"/>
      <c r="L84" s="26"/>
    </row>
    <row r="85" spans="2:12" s="19" customFormat="1" x14ac:dyDescent="0.35">
      <c r="B85" s="281"/>
      <c r="C85" s="48"/>
      <c r="D85" s="48"/>
      <c r="E85" s="48"/>
      <c r="F85" s="48"/>
      <c r="G85" s="48"/>
      <c r="H85" s="48"/>
      <c r="I85" s="48"/>
      <c r="J85" s="48"/>
      <c r="K85" s="48"/>
      <c r="L85" s="26"/>
    </row>
    <row r="86" spans="2:12" s="19" customFormat="1" x14ac:dyDescent="0.35">
      <c r="B86" s="281"/>
      <c r="C86" s="48"/>
      <c r="D86" s="48"/>
      <c r="E86" s="48"/>
      <c r="F86" s="48"/>
      <c r="G86" s="48"/>
      <c r="H86" s="48"/>
      <c r="I86" s="48"/>
      <c r="J86" s="48"/>
      <c r="K86" s="48"/>
      <c r="L86" s="26"/>
    </row>
    <row r="87" spans="2:12" s="19" customFormat="1" x14ac:dyDescent="0.35">
      <c r="B87" s="281"/>
      <c r="C87" s="48"/>
      <c r="D87" s="48"/>
      <c r="E87" s="48"/>
      <c r="F87" s="48"/>
      <c r="G87" s="48"/>
      <c r="H87" s="48"/>
      <c r="I87" s="48"/>
      <c r="J87" s="48"/>
      <c r="K87" s="48"/>
      <c r="L87" s="26"/>
    </row>
    <row r="88" spans="2:12" s="19" customFormat="1" x14ac:dyDescent="0.35">
      <c r="B88" s="281"/>
      <c r="C88" s="48"/>
      <c r="D88" s="48"/>
      <c r="E88" s="48"/>
      <c r="F88" s="48"/>
      <c r="G88" s="48"/>
      <c r="H88" s="48"/>
      <c r="I88" s="48"/>
      <c r="J88" s="48"/>
      <c r="K88" s="48"/>
      <c r="L88" s="26"/>
    </row>
    <row r="89" spans="2:12" s="19" customFormat="1" x14ac:dyDescent="0.35">
      <c r="B89" s="281"/>
      <c r="C89" s="48"/>
      <c r="D89" s="48"/>
      <c r="E89" s="48"/>
      <c r="F89" s="48"/>
      <c r="G89" s="48"/>
      <c r="H89" s="48"/>
      <c r="I89" s="48"/>
      <c r="J89" s="48"/>
      <c r="K89" s="48"/>
      <c r="L89" s="26"/>
    </row>
    <row r="90" spans="2:12" s="19" customFormat="1" x14ac:dyDescent="0.35">
      <c r="B90" s="281"/>
      <c r="C90" s="48"/>
      <c r="D90" s="48"/>
      <c r="E90" s="48"/>
      <c r="F90" s="48"/>
      <c r="G90" s="48"/>
      <c r="H90" s="48"/>
      <c r="I90" s="48"/>
      <c r="J90" s="48"/>
      <c r="K90" s="48"/>
      <c r="L90" s="26"/>
    </row>
    <row r="91" spans="2:12" s="19" customFormat="1" x14ac:dyDescent="0.35">
      <c r="B91" s="281"/>
      <c r="C91" s="48"/>
      <c r="D91" s="48"/>
      <c r="E91" s="48"/>
      <c r="F91" s="48"/>
      <c r="G91" s="48"/>
      <c r="H91" s="48"/>
      <c r="I91" s="48"/>
      <c r="J91" s="48"/>
      <c r="K91" s="48"/>
      <c r="L91" s="26"/>
    </row>
    <row r="92" spans="2:12" s="19" customFormat="1" x14ac:dyDescent="0.35">
      <c r="B92" s="281"/>
      <c r="C92" s="48"/>
      <c r="D92" s="48"/>
      <c r="E92" s="48"/>
      <c r="F92" s="48"/>
      <c r="G92" s="48"/>
      <c r="H92" s="48"/>
      <c r="I92" s="48"/>
      <c r="J92" s="48"/>
      <c r="K92" s="48"/>
      <c r="L92" s="26"/>
    </row>
    <row r="93" spans="2:12" s="19" customFormat="1" x14ac:dyDescent="0.35">
      <c r="B93" s="281"/>
      <c r="C93" s="48"/>
      <c r="D93" s="48"/>
      <c r="E93" s="48"/>
      <c r="F93" s="48"/>
      <c r="G93" s="48"/>
      <c r="H93" s="48"/>
      <c r="I93" s="48"/>
      <c r="J93" s="48"/>
      <c r="K93" s="48"/>
      <c r="L93" s="26"/>
    </row>
    <row r="94" spans="2:12" s="19" customFormat="1" x14ac:dyDescent="0.35">
      <c r="B94" s="281"/>
      <c r="C94" s="48"/>
      <c r="D94" s="48"/>
      <c r="E94" s="48"/>
      <c r="F94" s="48"/>
      <c r="G94" s="48"/>
      <c r="H94" s="48"/>
      <c r="I94" s="48"/>
      <c r="J94" s="48"/>
      <c r="K94" s="48"/>
      <c r="L94" s="26"/>
    </row>
    <row r="95" spans="2:12" s="19" customFormat="1" x14ac:dyDescent="0.35">
      <c r="B95" s="281"/>
      <c r="C95" s="48"/>
      <c r="D95" s="48"/>
      <c r="E95" s="48"/>
      <c r="F95" s="48"/>
      <c r="G95" s="48"/>
      <c r="H95" s="48"/>
      <c r="I95" s="48"/>
      <c r="J95" s="48"/>
      <c r="K95" s="48"/>
      <c r="L95" s="26"/>
    </row>
    <row r="96" spans="2:12" s="19" customFormat="1" x14ac:dyDescent="0.35">
      <c r="B96" s="281"/>
      <c r="C96" s="48"/>
      <c r="D96" s="48"/>
      <c r="E96" s="48"/>
      <c r="F96" s="48"/>
      <c r="G96" s="48"/>
      <c r="H96" s="48"/>
      <c r="I96" s="48"/>
      <c r="J96" s="48"/>
      <c r="K96" s="48"/>
      <c r="L96" s="26"/>
    </row>
    <row r="97" spans="2:12" s="19" customFormat="1" x14ac:dyDescent="0.35">
      <c r="B97" s="281"/>
      <c r="C97" s="48"/>
      <c r="D97" s="48"/>
      <c r="E97" s="48"/>
      <c r="F97" s="48"/>
      <c r="G97" s="48"/>
      <c r="H97" s="48"/>
      <c r="I97" s="48"/>
      <c r="J97" s="48"/>
      <c r="K97" s="48"/>
      <c r="L97" s="26"/>
    </row>
    <row r="98" spans="2:12" s="19" customFormat="1" x14ac:dyDescent="0.35">
      <c r="B98" s="281"/>
      <c r="C98" s="48"/>
      <c r="D98" s="48"/>
      <c r="E98" s="48"/>
      <c r="F98" s="48"/>
      <c r="G98" s="48"/>
      <c r="H98" s="48"/>
      <c r="I98" s="48"/>
      <c r="J98" s="48"/>
      <c r="K98" s="48"/>
      <c r="L98" s="26"/>
    </row>
    <row r="99" spans="2:12" s="19" customFormat="1" x14ac:dyDescent="0.35">
      <c r="B99" s="281"/>
      <c r="C99" s="48"/>
      <c r="D99" s="48"/>
      <c r="E99" s="48"/>
      <c r="F99" s="48"/>
      <c r="G99" s="48"/>
      <c r="H99" s="48"/>
      <c r="I99" s="48"/>
      <c r="J99" s="48"/>
      <c r="K99" s="48"/>
      <c r="L99" s="26"/>
    </row>
    <row r="100" spans="2:12" s="19" customFormat="1" x14ac:dyDescent="0.35">
      <c r="B100" s="281"/>
      <c r="C100" s="48"/>
      <c r="D100" s="48"/>
      <c r="E100" s="48"/>
      <c r="F100" s="48"/>
      <c r="G100" s="48"/>
      <c r="H100" s="48"/>
      <c r="I100" s="48"/>
      <c r="J100" s="48"/>
      <c r="K100" s="48"/>
      <c r="L100" s="26"/>
    </row>
    <row r="101" spans="2:12" s="19" customFormat="1" x14ac:dyDescent="0.35">
      <c r="B101" s="281"/>
      <c r="C101" s="48"/>
      <c r="D101" s="48"/>
      <c r="E101" s="48"/>
      <c r="F101" s="48"/>
      <c r="G101" s="48"/>
      <c r="H101" s="48"/>
      <c r="I101" s="48"/>
      <c r="J101" s="48"/>
      <c r="K101" s="48"/>
      <c r="L101" s="26"/>
    </row>
    <row r="102" spans="2:12" s="19" customFormat="1" x14ac:dyDescent="0.35">
      <c r="B102" s="281"/>
      <c r="C102" s="48"/>
      <c r="D102" s="48"/>
      <c r="E102" s="48"/>
      <c r="F102" s="48"/>
      <c r="G102" s="48"/>
      <c r="H102" s="48"/>
      <c r="I102" s="48"/>
      <c r="J102" s="48"/>
      <c r="K102" s="48"/>
      <c r="L102" s="26"/>
    </row>
    <row r="103" spans="2:12" s="19" customFormat="1" x14ac:dyDescent="0.35">
      <c r="B103" s="281"/>
      <c r="C103" s="48"/>
      <c r="D103" s="48"/>
      <c r="E103" s="48"/>
      <c r="F103" s="48"/>
      <c r="G103" s="48"/>
      <c r="H103" s="48"/>
      <c r="I103" s="48"/>
      <c r="J103" s="48"/>
      <c r="K103" s="48"/>
      <c r="L103" s="26"/>
    </row>
    <row r="104" spans="2:12" s="19" customFormat="1" x14ac:dyDescent="0.35">
      <c r="B104" s="281"/>
      <c r="C104" s="48"/>
      <c r="D104" s="48"/>
      <c r="E104" s="48"/>
      <c r="F104" s="48"/>
      <c r="G104" s="48"/>
      <c r="H104" s="48"/>
      <c r="I104" s="48"/>
      <c r="J104" s="48"/>
      <c r="K104" s="48"/>
      <c r="L104" s="26"/>
    </row>
    <row r="105" spans="2:12" s="19" customFormat="1" x14ac:dyDescent="0.35">
      <c r="B105" s="281"/>
      <c r="C105" s="48"/>
      <c r="D105" s="48"/>
      <c r="E105" s="48"/>
      <c r="F105" s="48"/>
      <c r="G105" s="48"/>
      <c r="H105" s="48"/>
      <c r="I105" s="48"/>
      <c r="J105" s="48"/>
      <c r="K105" s="48"/>
      <c r="L105" s="26"/>
    </row>
    <row r="106" spans="2:12" s="19" customFormat="1" x14ac:dyDescent="0.35">
      <c r="B106" s="281"/>
      <c r="C106" s="48"/>
      <c r="D106" s="48"/>
      <c r="E106" s="48"/>
      <c r="F106" s="48"/>
      <c r="G106" s="48"/>
      <c r="H106" s="48"/>
      <c r="I106" s="48"/>
      <c r="J106" s="48"/>
      <c r="K106" s="48"/>
      <c r="L106" s="26"/>
    </row>
    <row r="107" spans="2:12" s="19" customFormat="1" x14ac:dyDescent="0.35">
      <c r="B107" s="281"/>
      <c r="C107" s="48"/>
      <c r="D107" s="48"/>
      <c r="E107" s="48"/>
      <c r="F107" s="48"/>
      <c r="G107" s="48"/>
      <c r="H107" s="48"/>
      <c r="I107" s="48"/>
      <c r="J107" s="48"/>
      <c r="K107" s="48"/>
      <c r="L107" s="26"/>
    </row>
  </sheetData>
  <sheetProtection algorithmName="SHA-512" hashValue="t2JSPlTHTFsGE+Xg3aeztID93stRKpju7Xv3STWaF3fMzyJjhfiXX253KnwkCffuItbRON8ryq5zj6wjS0M53A==" saltValue="Pn4KwgwLo7Ix1bJKrseJwA==" spinCount="100000" sheet="1" objects="1" scenarios="1"/>
  <mergeCells count="1">
    <mergeCell ref="C29:K29"/>
  </mergeCells>
  <pageMargins left="0.23622047244094491" right="0.23622047244094491" top="0.74803149606299213" bottom="0.74803149606299213" header="0.31496062992125984" footer="0.31496062992125984"/>
  <pageSetup paperSize="8" orientation="landscape" r:id="rId1"/>
  <headerFooter>
    <oddHeader>&amp;R&amp;"Arial,Bold"&amp;12HEFCW circular W22/18HE: Annex B1</oddHeader>
  </headerFooter>
  <ignoredErrors>
    <ignoredError sqref="B9 B20" numberStoredAsText="1"/>
  </ignoredErrors>
  <drawing r:id="rId2"/>
  <extLst>
    <ext xmlns:x14="http://schemas.microsoft.com/office/spreadsheetml/2009/9/main" uri="{78C0D931-6437-407d-A8EE-F0AAD7539E65}">
      <x14:conditionalFormattings>
        <x14:conditionalFormatting xmlns:xm="http://schemas.microsoft.com/office/excel/2006/main">
          <x14:cfRule type="expression" priority="108" id="{5CE6AD53-5805-4892-9471-E3DAC1C113A1}">
            <xm:f>OR('Provider info + validation'!$E$13='input data - hide'!$D$25,'Provider info + validation'!$E$13='input data - hide'!$D$27,'Provider info + validation'!$E$13='input data - hide'!$D$28)</xm:f>
            <x14:dxf>
              <font>
                <color rgb="FFF0F0F0"/>
              </font>
              <fill>
                <patternFill patternType="solid">
                  <fgColor indexed="64"/>
                  <bgColor rgb="FFF0F0F0"/>
                </patternFill>
              </fill>
            </x14:dxf>
          </x14:cfRule>
          <xm:sqref>K7:K28</xm:sqref>
        </x14:conditionalFormatting>
        <x14:conditionalFormatting xmlns:xm="http://schemas.microsoft.com/office/excel/2006/main">
          <x14:cfRule type="expression" priority="109" id="{2D8AB650-426A-484A-B6A1-596EE9F6BC55}">
            <xm:f>OR('Provider info + validation'!$E$13='input data - hide'!$D$25,'Provider info + validation'!$E$13='input data - hide'!$D$27,'Provider info + validation'!$E$13='input data - hide'!$D$28)</xm:f>
            <x14:dxf>
              <font>
                <color rgb="FFF0F0F0"/>
              </font>
              <fill>
                <patternFill patternType="solid">
                  <fgColor indexed="64"/>
                  <bgColor rgb="FFF0F0F0"/>
                </patternFill>
              </fill>
            </x14:dxf>
          </x14:cfRule>
          <xm:sqref>K35:K46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575"/>
  <sheetViews>
    <sheetView zoomScale="120" zoomScaleNormal="120" zoomScaleSheetLayoutView="85" workbookViewId="0">
      <pane xSplit="3" ySplit="8" topLeftCell="D9" activePane="bottomRight" state="frozen"/>
      <selection pane="topRight" activeCell="D1" sqref="D1"/>
      <selection pane="bottomLeft" activeCell="A9" sqref="A9"/>
      <selection pane="bottomRight" activeCell="B3" sqref="B3"/>
    </sheetView>
  </sheetViews>
  <sheetFormatPr defaultColWidth="9.1796875" defaultRowHeight="12.5" x14ac:dyDescent="0.35"/>
  <cols>
    <col min="1" max="1" width="2.54296875" style="18" customWidth="1"/>
    <col min="2" max="2" width="5.1796875" style="25" customWidth="1"/>
    <col min="3" max="3" width="58.81640625" style="23" customWidth="1"/>
    <col min="4" max="11" width="11" style="17" customWidth="1"/>
    <col min="12" max="18" width="8.26953125" style="21" customWidth="1"/>
    <col min="19" max="40" width="9.1796875" style="21"/>
    <col min="41" max="16384" width="9.1796875" style="18"/>
  </cols>
  <sheetData>
    <row r="1" spans="1:40" s="16" customFormat="1" ht="18" x14ac:dyDescent="0.35">
      <c r="A1" s="251"/>
      <c r="B1" s="1" t="s">
        <v>0</v>
      </c>
      <c r="C1" s="196"/>
      <c r="D1" s="3"/>
      <c r="E1" s="55"/>
      <c r="F1" s="27"/>
      <c r="G1" s="55"/>
      <c r="H1" s="56"/>
      <c r="I1" s="56"/>
      <c r="J1" s="114"/>
      <c r="K1" s="56"/>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row>
    <row r="2" spans="1:40" s="16" customFormat="1" ht="18" x14ac:dyDescent="0.35">
      <c r="A2" s="251"/>
      <c r="B2" s="1" t="str">
        <f>+'Provider info + validation'!A2</f>
        <v>Annex B</v>
      </c>
      <c r="C2" s="196"/>
      <c r="D2" s="114"/>
      <c r="E2" s="56"/>
      <c r="F2" s="108"/>
      <c r="G2" s="56"/>
      <c r="H2" s="56"/>
      <c r="I2" s="56"/>
      <c r="J2" s="114"/>
      <c r="K2" s="56"/>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row>
    <row r="3" spans="1:40" s="16" customFormat="1" ht="18" x14ac:dyDescent="0.35">
      <c r="A3" s="251"/>
      <c r="B3" s="1"/>
      <c r="C3" s="196"/>
      <c r="D3" s="114"/>
      <c r="E3" s="56"/>
      <c r="F3" s="108"/>
      <c r="G3" s="56"/>
      <c r="H3" s="56"/>
      <c r="I3" s="56"/>
      <c r="J3" s="114"/>
      <c r="K3" s="56"/>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row>
    <row r="4" spans="1:40" s="16" customFormat="1" ht="15.75" customHeight="1" x14ac:dyDescent="0.4">
      <c r="A4" s="251"/>
      <c r="B4" s="346">
        <f>+'Provider info + validation'!$E$8</f>
        <v>0</v>
      </c>
      <c r="C4" s="196"/>
      <c r="D4" s="293"/>
      <c r="E4" s="56"/>
      <c r="F4" s="28"/>
      <c r="G4" s="56"/>
      <c r="H4" s="56"/>
      <c r="I4" s="56"/>
      <c r="J4" s="56"/>
      <c r="K4" s="56"/>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row>
    <row r="5" spans="1:40" s="16" customFormat="1" ht="15.75" customHeight="1" x14ac:dyDescent="0.4">
      <c r="A5" s="251"/>
      <c r="B5" s="346"/>
      <c r="C5" s="196"/>
      <c r="D5" s="293"/>
      <c r="E5" s="56"/>
      <c r="F5" s="28"/>
      <c r="G5" s="56"/>
      <c r="H5" s="56"/>
      <c r="I5" s="56"/>
      <c r="J5" s="56"/>
      <c r="K5" s="56"/>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row>
    <row r="6" spans="1:40" s="16" customFormat="1" ht="15.75" customHeight="1" x14ac:dyDescent="0.4">
      <c r="A6" s="251"/>
      <c r="B6" s="1" t="s">
        <v>157</v>
      </c>
      <c r="C6" s="196"/>
      <c r="D6" s="293"/>
      <c r="E6" s="56"/>
      <c r="F6" s="28"/>
      <c r="G6" s="56"/>
      <c r="H6" s="56"/>
      <c r="I6" s="56"/>
      <c r="J6" s="56"/>
      <c r="K6" s="56"/>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row>
    <row r="7" spans="1:40" s="16" customFormat="1" ht="15.75" customHeight="1" x14ac:dyDescent="0.35">
      <c r="A7" s="251"/>
      <c r="B7" s="294"/>
      <c r="C7" s="22"/>
      <c r="D7" s="56"/>
      <c r="E7" s="56"/>
      <c r="F7" s="56"/>
      <c r="G7" s="56"/>
      <c r="H7" s="56"/>
      <c r="I7" s="56"/>
      <c r="J7" s="56"/>
      <c r="K7" s="56"/>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row>
    <row r="8" spans="1:40" s="16" customFormat="1" ht="15.75" customHeight="1" x14ac:dyDescent="0.35">
      <c r="A8" s="251"/>
      <c r="B8" s="294"/>
      <c r="C8" s="22"/>
      <c r="D8" s="209" t="s">
        <v>158</v>
      </c>
      <c r="E8" s="209" t="s">
        <v>159</v>
      </c>
      <c r="F8" s="209" t="s">
        <v>160</v>
      </c>
      <c r="G8" s="209" t="s">
        <v>161</v>
      </c>
      <c r="H8" s="209" t="s">
        <v>162</v>
      </c>
      <c r="I8" s="209" t="s">
        <v>163</v>
      </c>
      <c r="J8" s="209" t="s">
        <v>164</v>
      </c>
      <c r="K8" s="5" t="s">
        <v>165</v>
      </c>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row>
    <row r="9" spans="1:40" s="16" customFormat="1" ht="17.25" customHeight="1" x14ac:dyDescent="0.35">
      <c r="A9" s="254"/>
      <c r="B9" s="295"/>
      <c r="C9" s="30"/>
      <c r="D9" s="31" t="str">
        <f>IF(D10="","",IF('Provider info + validation'!$E$10='input data - hide'!$B$28,'input data - hide'!$A$31,'input data - hide'!$A$32))</f>
        <v/>
      </c>
      <c r="E9" s="31" t="str">
        <f>IF(E10="","",IF(OR('Provider info + validation'!$E$10='input data - hide'!$B$27,'Provider info + validation'!$E$10='input data - hide'!$B$28),'input data - hide'!$A$31,'input data - hide'!$A$32))</f>
        <v/>
      </c>
      <c r="F9" s="339" t="str">
        <f>IF(F10="","",IF(OR('Provider info + validation'!$E$10='input data - hide'!$B$26,'Provider info + validation'!$E$10='input data - hide'!$B$27,'Provider info + validation'!$E$10='input data - hide'!$B$28),'input data - hide'!$A$31,'input data - hide'!$A$32))</f>
        <v/>
      </c>
      <c r="G9" s="31" t="s">
        <v>166</v>
      </c>
      <c r="H9" s="31" t="s">
        <v>167</v>
      </c>
      <c r="I9" s="31" t="s">
        <v>168</v>
      </c>
      <c r="J9" s="31" t="s">
        <v>169</v>
      </c>
      <c r="K9" s="5" t="s">
        <v>170</v>
      </c>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row>
    <row r="10" spans="1:40" s="16" customFormat="1" ht="13" x14ac:dyDescent="0.35">
      <c r="A10" s="267"/>
      <c r="B10" s="294"/>
      <c r="C10" s="22"/>
      <c r="D10" s="296" t="str">
        <f>IF(ISBLANK('Provider info + validation'!$E$9),"",DATE(YEAR($F$10)-2,MONTH($F$10), DAY($F$10)))</f>
        <v/>
      </c>
      <c r="E10" s="296" t="str">
        <f>IF(ISBLANK('Provider info + validation'!$E$9),"",DATE(YEAR($F$10)-1,MONTH($F$10), DAY($F$10)))</f>
        <v/>
      </c>
      <c r="F10" s="296" t="str">
        <f>IF(ISBLANK('Provider info + validation'!$E$9),"",DATE(YEAR('Provider info + validation'!$E$9),MONTH('Provider info + validation'!$E$9), DAY('Provider info + validation'!$E$9)))</f>
        <v/>
      </c>
      <c r="G10" s="296" t="str">
        <f>IF(ISBLANK('Provider info + validation'!$E$9),"",DATE(YEAR($F$10)+1,MONTH($F$10), DAY($F$10)))</f>
        <v/>
      </c>
      <c r="H10" s="296" t="str">
        <f>IF(ISBLANK('Provider info + validation'!$E$9),"",DATE(YEAR($F$10)+2,MONTH($F$10), DAY($F$10)))</f>
        <v/>
      </c>
      <c r="I10" s="296" t="str">
        <f>IF(ISBLANK('Provider info + validation'!$E$9),"",DATE(YEAR($F$10)+3,MONTH($F$10), DAY($F$10)))</f>
        <v/>
      </c>
      <c r="J10" s="296" t="str">
        <f>IF(ISBLANK('Provider info + validation'!$E$9),"",DATE(YEAR($F$10)+4,MONTH($F$10), DAY($F$10)))</f>
        <v/>
      </c>
      <c r="K10" s="297" t="str">
        <f>IF(ISBLANK('Provider info + validation'!$E$9),"",DATE(YEAR($F$10)+5,MONTH($F$10), DAY($F$10)))</f>
        <v/>
      </c>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row>
    <row r="11" spans="1:40" s="16" customFormat="1" ht="13" x14ac:dyDescent="0.35">
      <c r="A11" s="267"/>
      <c r="B11" s="81" t="s">
        <v>171</v>
      </c>
      <c r="C11" s="22"/>
      <c r="D11" s="82" t="str">
        <f>+'Provider info + validation'!$E$12</f>
        <v>select</v>
      </c>
      <c r="E11" s="82" t="str">
        <f>+'Provider info + validation'!$E$12</f>
        <v>select</v>
      </c>
      <c r="F11" s="82" t="str">
        <f>+'Provider info + validation'!$E$12</f>
        <v>select</v>
      </c>
      <c r="G11" s="82" t="str">
        <f>+'Provider info + validation'!$E$12</f>
        <v>select</v>
      </c>
      <c r="H11" s="82" t="str">
        <f>+'Provider info + validation'!$E$12</f>
        <v>select</v>
      </c>
      <c r="I11" s="82" t="str">
        <f>+'Provider info + validation'!$E$12</f>
        <v>select</v>
      </c>
      <c r="J11" s="82" t="str">
        <f>+'Provider info + validation'!$E$12</f>
        <v>select</v>
      </c>
      <c r="K11" s="82" t="str">
        <f>+'Provider info + validation'!$E$12</f>
        <v>select</v>
      </c>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row>
    <row r="12" spans="1:40" s="16" customFormat="1" ht="13" x14ac:dyDescent="0.35">
      <c r="A12" s="267"/>
      <c r="B12" s="29">
        <v>1</v>
      </c>
      <c r="C12" s="22" t="s">
        <v>172</v>
      </c>
      <c r="D12" s="63"/>
      <c r="E12" s="63"/>
      <c r="F12" s="63"/>
      <c r="G12" s="63"/>
      <c r="H12" s="63"/>
      <c r="I12" s="64"/>
      <c r="J12" s="64"/>
      <c r="K12" s="64"/>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row>
    <row r="13" spans="1:40" s="16" customFormat="1" x14ac:dyDescent="0.35">
      <c r="A13" s="267"/>
      <c r="B13" s="294" t="s">
        <v>5</v>
      </c>
      <c r="C13" s="84" t="s">
        <v>173</v>
      </c>
      <c r="D13" s="35">
        <v>0</v>
      </c>
      <c r="E13" s="35">
        <v>0</v>
      </c>
      <c r="F13" s="35">
        <v>0</v>
      </c>
      <c r="G13" s="35">
        <v>0</v>
      </c>
      <c r="H13" s="35">
        <v>0</v>
      </c>
      <c r="I13" s="35">
        <v>0</v>
      </c>
      <c r="J13" s="35">
        <v>0</v>
      </c>
      <c r="K13" s="35">
        <v>0</v>
      </c>
      <c r="L13" s="298"/>
      <c r="M13" s="29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row>
    <row r="14" spans="1:40" s="16" customFormat="1" x14ac:dyDescent="0.35">
      <c r="A14" s="267"/>
      <c r="B14" s="294" t="s">
        <v>37</v>
      </c>
      <c r="C14" s="84" t="s">
        <v>174</v>
      </c>
      <c r="D14" s="35">
        <v>0</v>
      </c>
      <c r="E14" s="35">
        <v>0</v>
      </c>
      <c r="F14" s="35">
        <v>0</v>
      </c>
      <c r="G14" s="35">
        <v>0</v>
      </c>
      <c r="H14" s="35">
        <v>0</v>
      </c>
      <c r="I14" s="35">
        <v>0</v>
      </c>
      <c r="J14" s="35">
        <v>0</v>
      </c>
      <c r="K14" s="35">
        <v>0</v>
      </c>
      <c r="L14" s="298"/>
      <c r="M14" s="29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row>
    <row r="15" spans="1:40" s="16" customFormat="1" x14ac:dyDescent="0.35">
      <c r="A15" s="267"/>
      <c r="B15" s="294" t="s">
        <v>39</v>
      </c>
      <c r="C15" s="84" t="s">
        <v>175</v>
      </c>
      <c r="D15" s="35">
        <v>0</v>
      </c>
      <c r="E15" s="35">
        <v>0</v>
      </c>
      <c r="F15" s="35">
        <v>0</v>
      </c>
      <c r="G15" s="35">
        <v>0</v>
      </c>
      <c r="H15" s="35">
        <v>0</v>
      </c>
      <c r="I15" s="35">
        <v>0</v>
      </c>
      <c r="J15" s="35">
        <v>0</v>
      </c>
      <c r="K15" s="35">
        <v>0</v>
      </c>
      <c r="L15" s="298"/>
      <c r="M15" s="29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row>
    <row r="16" spans="1:40" s="16" customFormat="1" x14ac:dyDescent="0.35">
      <c r="A16" s="267"/>
      <c r="B16" s="294" t="s">
        <v>176</v>
      </c>
      <c r="C16" s="84" t="s">
        <v>177</v>
      </c>
      <c r="D16" s="35">
        <v>0</v>
      </c>
      <c r="E16" s="35">
        <v>0</v>
      </c>
      <c r="F16" s="35">
        <v>0</v>
      </c>
      <c r="G16" s="35">
        <v>0</v>
      </c>
      <c r="H16" s="35">
        <v>0</v>
      </c>
      <c r="I16" s="35">
        <v>0</v>
      </c>
      <c r="J16" s="35">
        <v>0</v>
      </c>
      <c r="K16" s="35">
        <v>0</v>
      </c>
      <c r="L16" s="298"/>
      <c r="M16" s="29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row>
    <row r="17" spans="1:40" s="16" customFormat="1" x14ac:dyDescent="0.35">
      <c r="A17" s="267"/>
      <c r="B17" s="300" t="s">
        <v>178</v>
      </c>
      <c r="C17" s="84" t="s">
        <v>179</v>
      </c>
      <c r="D17" s="35">
        <v>0</v>
      </c>
      <c r="E17" s="35">
        <v>0</v>
      </c>
      <c r="F17" s="35">
        <v>0</v>
      </c>
      <c r="G17" s="35">
        <v>0</v>
      </c>
      <c r="H17" s="35">
        <v>0</v>
      </c>
      <c r="I17" s="35">
        <v>0</v>
      </c>
      <c r="J17" s="35">
        <v>0</v>
      </c>
      <c r="K17" s="35">
        <v>0</v>
      </c>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row>
    <row r="18" spans="1:40" s="16" customFormat="1" x14ac:dyDescent="0.35">
      <c r="A18" s="267"/>
      <c r="B18" s="300" t="s">
        <v>180</v>
      </c>
      <c r="C18" s="84" t="s">
        <v>181</v>
      </c>
      <c r="D18" s="35">
        <v>0</v>
      </c>
      <c r="E18" s="35">
        <v>0</v>
      </c>
      <c r="F18" s="35">
        <v>0</v>
      </c>
      <c r="G18" s="35">
        <v>0</v>
      </c>
      <c r="H18" s="35">
        <v>0</v>
      </c>
      <c r="I18" s="35">
        <v>0</v>
      </c>
      <c r="J18" s="35">
        <v>0</v>
      </c>
      <c r="K18" s="35">
        <v>0</v>
      </c>
      <c r="L18" s="298"/>
      <c r="M18" s="29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row>
    <row r="19" spans="1:40" s="16" customFormat="1" x14ac:dyDescent="0.35">
      <c r="A19" s="267"/>
      <c r="B19" s="104" t="s">
        <v>182</v>
      </c>
      <c r="C19" s="84" t="s">
        <v>183</v>
      </c>
      <c r="D19" s="35">
        <v>0</v>
      </c>
      <c r="E19" s="35">
        <v>0</v>
      </c>
      <c r="F19" s="35">
        <v>0</v>
      </c>
      <c r="G19" s="35">
        <v>0</v>
      </c>
      <c r="H19" s="35">
        <v>0</v>
      </c>
      <c r="I19" s="35">
        <v>0</v>
      </c>
      <c r="J19" s="35">
        <v>0</v>
      </c>
      <c r="K19" s="35">
        <v>0</v>
      </c>
      <c r="L19" s="298"/>
      <c r="M19" s="29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row>
    <row r="20" spans="1:40" s="16" customFormat="1" x14ac:dyDescent="0.35">
      <c r="A20" s="267"/>
      <c r="B20" s="104" t="s">
        <v>184</v>
      </c>
      <c r="C20" s="84" t="s">
        <v>185</v>
      </c>
      <c r="D20" s="35">
        <v>0</v>
      </c>
      <c r="E20" s="35">
        <v>0</v>
      </c>
      <c r="F20" s="35">
        <v>0</v>
      </c>
      <c r="G20" s="35">
        <v>0</v>
      </c>
      <c r="H20" s="35">
        <v>0</v>
      </c>
      <c r="I20" s="35">
        <v>0</v>
      </c>
      <c r="J20" s="35">
        <v>0</v>
      </c>
      <c r="K20" s="35">
        <v>0</v>
      </c>
      <c r="L20" s="298"/>
      <c r="M20" s="29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row>
    <row r="21" spans="1:40" s="16" customFormat="1" x14ac:dyDescent="0.35">
      <c r="A21" s="267"/>
      <c r="B21" s="300" t="s">
        <v>186</v>
      </c>
      <c r="C21" s="84" t="s">
        <v>187</v>
      </c>
      <c r="D21" s="35">
        <v>0</v>
      </c>
      <c r="E21" s="35">
        <v>0</v>
      </c>
      <c r="F21" s="35">
        <v>0</v>
      </c>
      <c r="G21" s="35">
        <v>0</v>
      </c>
      <c r="H21" s="35">
        <v>0</v>
      </c>
      <c r="I21" s="35">
        <v>0</v>
      </c>
      <c r="J21" s="35">
        <v>0</v>
      </c>
      <c r="K21" s="35">
        <v>0</v>
      </c>
      <c r="L21" s="298"/>
      <c r="M21" s="29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row>
    <row r="22" spans="1:40" s="16" customFormat="1" x14ac:dyDescent="0.35">
      <c r="A22" s="267"/>
      <c r="B22" s="300" t="s">
        <v>188</v>
      </c>
      <c r="C22" s="84" t="s">
        <v>189</v>
      </c>
      <c r="D22" s="35">
        <v>0</v>
      </c>
      <c r="E22" s="35">
        <v>0</v>
      </c>
      <c r="F22" s="35">
        <v>0</v>
      </c>
      <c r="G22" s="35">
        <v>0</v>
      </c>
      <c r="H22" s="35">
        <v>0</v>
      </c>
      <c r="I22" s="35">
        <v>0</v>
      </c>
      <c r="J22" s="35">
        <v>0</v>
      </c>
      <c r="K22" s="35">
        <v>0</v>
      </c>
      <c r="L22" s="298"/>
      <c r="M22" s="29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row>
    <row r="23" spans="1:40" s="16" customFormat="1" x14ac:dyDescent="0.35">
      <c r="A23" s="267"/>
      <c r="B23" s="104" t="s">
        <v>190</v>
      </c>
      <c r="C23" s="84" t="s">
        <v>191</v>
      </c>
      <c r="D23" s="35">
        <v>0</v>
      </c>
      <c r="E23" s="35">
        <v>0</v>
      </c>
      <c r="F23" s="35">
        <v>0</v>
      </c>
      <c r="G23" s="35">
        <v>0</v>
      </c>
      <c r="H23" s="35">
        <v>0</v>
      </c>
      <c r="I23" s="35">
        <v>0</v>
      </c>
      <c r="J23" s="35">
        <v>0</v>
      </c>
      <c r="K23" s="35">
        <v>0</v>
      </c>
      <c r="L23" s="298"/>
      <c r="M23" s="29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row>
    <row r="24" spans="1:40" s="16" customFormat="1" x14ac:dyDescent="0.35">
      <c r="A24" s="267"/>
      <c r="B24" s="104" t="s">
        <v>192</v>
      </c>
      <c r="C24" s="84" t="s">
        <v>193</v>
      </c>
      <c r="D24" s="35">
        <v>0</v>
      </c>
      <c r="E24" s="35">
        <v>0</v>
      </c>
      <c r="F24" s="35">
        <v>0</v>
      </c>
      <c r="G24" s="35">
        <v>0</v>
      </c>
      <c r="H24" s="35">
        <v>0</v>
      </c>
      <c r="I24" s="35">
        <v>0</v>
      </c>
      <c r="J24" s="35">
        <v>0</v>
      </c>
      <c r="K24" s="35">
        <v>0</v>
      </c>
      <c r="L24" s="298"/>
      <c r="M24" s="29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row>
    <row r="25" spans="1:40" s="16" customFormat="1" ht="25" x14ac:dyDescent="0.35">
      <c r="A25" s="267"/>
      <c r="B25" s="300" t="s">
        <v>14</v>
      </c>
      <c r="C25" s="84" t="s">
        <v>194</v>
      </c>
      <c r="D25" s="35">
        <v>0</v>
      </c>
      <c r="E25" s="35">
        <v>0</v>
      </c>
      <c r="F25" s="35">
        <v>0</v>
      </c>
      <c r="G25" s="35">
        <v>0</v>
      </c>
      <c r="H25" s="35">
        <v>0</v>
      </c>
      <c r="I25" s="35">
        <v>0</v>
      </c>
      <c r="J25" s="35">
        <v>0</v>
      </c>
      <c r="K25" s="35">
        <v>0</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row>
    <row r="26" spans="1:40" s="16" customFormat="1" x14ac:dyDescent="0.35">
      <c r="A26" s="267"/>
      <c r="B26" s="294" t="s">
        <v>16</v>
      </c>
      <c r="C26" s="84" t="s">
        <v>195</v>
      </c>
      <c r="D26" s="35">
        <v>0</v>
      </c>
      <c r="E26" s="35">
        <v>0</v>
      </c>
      <c r="F26" s="35">
        <v>0</v>
      </c>
      <c r="G26" s="35">
        <v>0</v>
      </c>
      <c r="H26" s="35">
        <v>0</v>
      </c>
      <c r="I26" s="35">
        <v>0</v>
      </c>
      <c r="J26" s="35">
        <v>0</v>
      </c>
      <c r="K26" s="35">
        <v>0</v>
      </c>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row>
    <row r="27" spans="1:40" s="16" customFormat="1" x14ac:dyDescent="0.35">
      <c r="A27" s="267"/>
      <c r="B27" s="294" t="s">
        <v>130</v>
      </c>
      <c r="C27" s="84" t="s">
        <v>196</v>
      </c>
      <c r="D27" s="35">
        <v>0</v>
      </c>
      <c r="E27" s="35">
        <v>0</v>
      </c>
      <c r="F27" s="35">
        <v>0</v>
      </c>
      <c r="G27" s="35">
        <v>0</v>
      </c>
      <c r="H27" s="35">
        <v>0</v>
      </c>
      <c r="I27" s="35">
        <v>0</v>
      </c>
      <c r="J27" s="35">
        <v>0</v>
      </c>
      <c r="K27" s="35">
        <v>0</v>
      </c>
      <c r="L27" s="298"/>
      <c r="M27" s="29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row>
    <row r="28" spans="1:40" s="16" customFormat="1" x14ac:dyDescent="0.35">
      <c r="A28" s="267"/>
      <c r="B28" s="294" t="s">
        <v>24</v>
      </c>
      <c r="C28" s="84" t="s">
        <v>197</v>
      </c>
      <c r="D28" s="35">
        <v>0</v>
      </c>
      <c r="E28" s="35">
        <v>0</v>
      </c>
      <c r="F28" s="35">
        <v>0</v>
      </c>
      <c r="G28" s="35">
        <v>0</v>
      </c>
      <c r="H28" s="35">
        <v>0</v>
      </c>
      <c r="I28" s="35">
        <v>0</v>
      </c>
      <c r="J28" s="35">
        <v>0</v>
      </c>
      <c r="K28" s="35">
        <v>0</v>
      </c>
      <c r="L28" s="298"/>
      <c r="M28" s="29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row>
    <row r="29" spans="1:40" s="16" customFormat="1" x14ac:dyDescent="0.35">
      <c r="A29" s="267"/>
      <c r="B29" s="294" t="s">
        <v>133</v>
      </c>
      <c r="C29" s="84" t="s">
        <v>198</v>
      </c>
      <c r="D29" s="35">
        <v>0</v>
      </c>
      <c r="E29" s="35">
        <v>0</v>
      </c>
      <c r="F29" s="35">
        <v>0</v>
      </c>
      <c r="G29" s="35">
        <v>0</v>
      </c>
      <c r="H29" s="35">
        <v>0</v>
      </c>
      <c r="I29" s="35">
        <v>0</v>
      </c>
      <c r="J29" s="35">
        <v>0</v>
      </c>
      <c r="K29" s="35">
        <v>0</v>
      </c>
      <c r="L29" s="298"/>
      <c r="M29" s="29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row>
    <row r="30" spans="1:40" s="16" customFormat="1" x14ac:dyDescent="0.35">
      <c r="A30" s="267"/>
      <c r="B30" s="294" t="s">
        <v>54</v>
      </c>
      <c r="C30" s="84" t="s">
        <v>199</v>
      </c>
      <c r="D30" s="35">
        <v>0</v>
      </c>
      <c r="E30" s="35">
        <v>0</v>
      </c>
      <c r="F30" s="35">
        <v>0</v>
      </c>
      <c r="G30" s="35">
        <v>0</v>
      </c>
      <c r="H30" s="35">
        <v>0</v>
      </c>
      <c r="I30" s="35">
        <v>0</v>
      </c>
      <c r="J30" s="35">
        <v>0</v>
      </c>
      <c r="K30" s="35">
        <v>0</v>
      </c>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row>
    <row r="31" spans="1:40" s="16" customFormat="1" x14ac:dyDescent="0.35">
      <c r="A31" s="267"/>
      <c r="B31" s="294" t="s">
        <v>200</v>
      </c>
      <c r="C31" s="84" t="s">
        <v>201</v>
      </c>
      <c r="D31" s="33">
        <f t="shared" ref="D31:K31" si="0">SUM(D13:D30)</f>
        <v>0</v>
      </c>
      <c r="E31" s="33">
        <f t="shared" si="0"/>
        <v>0</v>
      </c>
      <c r="F31" s="33">
        <f t="shared" si="0"/>
        <v>0</v>
      </c>
      <c r="G31" s="33">
        <f t="shared" si="0"/>
        <v>0</v>
      </c>
      <c r="H31" s="33">
        <f t="shared" si="0"/>
        <v>0</v>
      </c>
      <c r="I31" s="6">
        <f t="shared" si="0"/>
        <v>0</v>
      </c>
      <c r="J31" s="6">
        <f t="shared" si="0"/>
        <v>0</v>
      </c>
      <c r="K31" s="6">
        <f t="shared" si="0"/>
        <v>0</v>
      </c>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row>
    <row r="32" spans="1:40" s="16" customFormat="1" x14ac:dyDescent="0.35">
      <c r="A32" s="267"/>
      <c r="B32" s="294"/>
      <c r="C32" s="84"/>
      <c r="D32" s="49"/>
      <c r="E32" s="49"/>
      <c r="F32" s="49"/>
      <c r="G32" s="49"/>
      <c r="H32" s="49"/>
      <c r="I32" s="50"/>
      <c r="J32" s="50"/>
      <c r="K32" s="50"/>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row>
    <row r="33" spans="1:40" s="16" customFormat="1" ht="13" x14ac:dyDescent="0.35">
      <c r="A33" s="267"/>
      <c r="B33" s="29">
        <v>2</v>
      </c>
      <c r="C33" s="22" t="s">
        <v>202</v>
      </c>
      <c r="D33" s="49"/>
      <c r="E33" s="49"/>
      <c r="F33" s="49"/>
      <c r="G33" s="49"/>
      <c r="H33" s="49"/>
      <c r="I33" s="50"/>
      <c r="J33" s="50"/>
      <c r="K33" s="50"/>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row>
    <row r="34" spans="1:40" s="16" customFormat="1" x14ac:dyDescent="0.35">
      <c r="A34" s="267"/>
      <c r="B34" s="294" t="s">
        <v>57</v>
      </c>
      <c r="C34" s="84" t="s">
        <v>203</v>
      </c>
      <c r="D34" s="49">
        <f>+'Contextual data'!D39</f>
        <v>0</v>
      </c>
      <c r="E34" s="49">
        <f>+'Contextual data'!E39</f>
        <v>0</v>
      </c>
      <c r="F34" s="49">
        <f>+'Contextual data'!F39</f>
        <v>0</v>
      </c>
      <c r="G34" s="49">
        <f>+'Contextual data'!G39</f>
        <v>0</v>
      </c>
      <c r="H34" s="49">
        <f>+'Contextual data'!H39</f>
        <v>0</v>
      </c>
      <c r="I34" s="50">
        <f>+'Contextual data'!I39</f>
        <v>0</v>
      </c>
      <c r="J34" s="50">
        <f>+'Contextual data'!J39</f>
        <v>0</v>
      </c>
      <c r="K34" s="50">
        <f>+'Contextual data'!K39</f>
        <v>0</v>
      </c>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row>
    <row r="35" spans="1:40" s="16" customFormat="1" x14ac:dyDescent="0.35">
      <c r="A35" s="267"/>
      <c r="B35" s="294" t="s">
        <v>59</v>
      </c>
      <c r="C35" s="84" t="s">
        <v>204</v>
      </c>
      <c r="D35" s="35">
        <v>0</v>
      </c>
      <c r="E35" s="35">
        <v>0</v>
      </c>
      <c r="F35" s="35">
        <v>0</v>
      </c>
      <c r="G35" s="35">
        <v>0</v>
      </c>
      <c r="H35" s="35">
        <v>0</v>
      </c>
      <c r="I35" s="35">
        <v>0</v>
      </c>
      <c r="J35" s="35">
        <v>0</v>
      </c>
      <c r="K35" s="35">
        <v>0</v>
      </c>
      <c r="L35" s="48"/>
      <c r="M35" s="48"/>
      <c r="N35" s="48"/>
      <c r="O35" s="48"/>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row>
    <row r="36" spans="1:40" s="16" customFormat="1" x14ac:dyDescent="0.35">
      <c r="A36" s="267"/>
      <c r="B36" s="294" t="s">
        <v>61</v>
      </c>
      <c r="C36" s="84" t="s">
        <v>205</v>
      </c>
      <c r="D36" s="35">
        <v>0</v>
      </c>
      <c r="E36" s="35">
        <v>0</v>
      </c>
      <c r="F36" s="35">
        <v>0</v>
      </c>
      <c r="G36" s="35">
        <v>0</v>
      </c>
      <c r="H36" s="35">
        <v>0</v>
      </c>
      <c r="I36" s="35">
        <v>0</v>
      </c>
      <c r="J36" s="35">
        <v>0</v>
      </c>
      <c r="K36" s="35">
        <v>0</v>
      </c>
      <c r="L36" s="298"/>
      <c r="M36" s="298"/>
      <c r="N36" s="48"/>
      <c r="O36" s="48"/>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row>
    <row r="37" spans="1:40" s="16" customFormat="1" x14ac:dyDescent="0.35">
      <c r="A37" s="267"/>
      <c r="B37" s="294" t="s">
        <v>63</v>
      </c>
      <c r="C37" s="84" t="s">
        <v>206</v>
      </c>
      <c r="D37" s="35">
        <v>0</v>
      </c>
      <c r="E37" s="35">
        <v>0</v>
      </c>
      <c r="F37" s="35">
        <v>0</v>
      </c>
      <c r="G37" s="35">
        <v>0</v>
      </c>
      <c r="H37" s="35">
        <v>0</v>
      </c>
      <c r="I37" s="35">
        <v>0</v>
      </c>
      <c r="J37" s="35">
        <v>0</v>
      </c>
      <c r="K37" s="35">
        <v>0</v>
      </c>
      <c r="L37" s="298"/>
      <c r="M37" s="29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row>
    <row r="38" spans="1:40" s="16" customFormat="1" x14ac:dyDescent="0.35">
      <c r="A38" s="267"/>
      <c r="B38" s="294" t="s">
        <v>65</v>
      </c>
      <c r="C38" s="84" t="s">
        <v>207</v>
      </c>
      <c r="D38" s="35">
        <v>0</v>
      </c>
      <c r="E38" s="35">
        <v>0</v>
      </c>
      <c r="F38" s="35">
        <v>0</v>
      </c>
      <c r="G38" s="35">
        <v>0</v>
      </c>
      <c r="H38" s="35">
        <v>0</v>
      </c>
      <c r="I38" s="35">
        <v>0</v>
      </c>
      <c r="J38" s="35">
        <v>0</v>
      </c>
      <c r="K38" s="35">
        <v>0</v>
      </c>
      <c r="L38" s="298"/>
      <c r="M38" s="29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row>
    <row r="39" spans="1:40" s="16" customFormat="1" x14ac:dyDescent="0.35">
      <c r="A39" s="267"/>
      <c r="B39" s="294" t="s">
        <v>67</v>
      </c>
      <c r="C39" s="84" t="s">
        <v>208</v>
      </c>
      <c r="D39" s="35">
        <v>0</v>
      </c>
      <c r="E39" s="35">
        <v>0</v>
      </c>
      <c r="F39" s="35">
        <v>0</v>
      </c>
      <c r="G39" s="35">
        <v>0</v>
      </c>
      <c r="H39" s="35">
        <v>0</v>
      </c>
      <c r="I39" s="35">
        <v>0</v>
      </c>
      <c r="J39" s="35">
        <v>0</v>
      </c>
      <c r="K39" s="35">
        <v>0</v>
      </c>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row>
    <row r="40" spans="1:40" s="16" customFormat="1" x14ac:dyDescent="0.35">
      <c r="A40" s="267"/>
      <c r="B40" s="294" t="s">
        <v>209</v>
      </c>
      <c r="C40" s="84" t="s">
        <v>210</v>
      </c>
      <c r="D40" s="51">
        <f t="shared" ref="D40:K40" si="1">SUM(D34:D39)</f>
        <v>0</v>
      </c>
      <c r="E40" s="51">
        <f t="shared" si="1"/>
        <v>0</v>
      </c>
      <c r="F40" s="51">
        <f t="shared" si="1"/>
        <v>0</v>
      </c>
      <c r="G40" s="51">
        <f t="shared" si="1"/>
        <v>0</v>
      </c>
      <c r="H40" s="51">
        <f t="shared" si="1"/>
        <v>0</v>
      </c>
      <c r="I40" s="65">
        <f t="shared" si="1"/>
        <v>0</v>
      </c>
      <c r="J40" s="65">
        <f t="shared" si="1"/>
        <v>0</v>
      </c>
      <c r="K40" s="65">
        <f t="shared" si="1"/>
        <v>0</v>
      </c>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row>
    <row r="41" spans="1:40" s="16" customFormat="1" x14ac:dyDescent="0.35">
      <c r="A41" s="267"/>
      <c r="B41" s="294"/>
      <c r="C41" s="84"/>
      <c r="D41" s="49"/>
      <c r="E41" s="49"/>
      <c r="F41" s="49"/>
      <c r="G41" s="49"/>
      <c r="H41" s="49"/>
      <c r="I41" s="50"/>
      <c r="J41" s="50"/>
      <c r="K41" s="50"/>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row>
    <row r="42" spans="1:40" s="16" customFormat="1" ht="13" x14ac:dyDescent="0.35">
      <c r="A42" s="267"/>
      <c r="B42" s="29">
        <v>3</v>
      </c>
      <c r="C42" s="22" t="s">
        <v>211</v>
      </c>
      <c r="D42" s="36">
        <f t="shared" ref="D42:K42" si="2">+D31-D40</f>
        <v>0</v>
      </c>
      <c r="E42" s="36">
        <f t="shared" si="2"/>
        <v>0</v>
      </c>
      <c r="F42" s="36">
        <f t="shared" si="2"/>
        <v>0</v>
      </c>
      <c r="G42" s="36">
        <f t="shared" si="2"/>
        <v>0</v>
      </c>
      <c r="H42" s="36">
        <f t="shared" si="2"/>
        <v>0</v>
      </c>
      <c r="I42" s="12">
        <f t="shared" si="2"/>
        <v>0</v>
      </c>
      <c r="J42" s="12">
        <f t="shared" si="2"/>
        <v>0</v>
      </c>
      <c r="K42" s="12">
        <f t="shared" si="2"/>
        <v>0</v>
      </c>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row>
    <row r="43" spans="1:40" s="16" customFormat="1" x14ac:dyDescent="0.35">
      <c r="A43" s="267"/>
      <c r="B43" s="294"/>
      <c r="C43" s="84" t="s">
        <v>212</v>
      </c>
      <c r="D43" s="49"/>
      <c r="E43" s="49"/>
      <c r="F43" s="49"/>
      <c r="G43" s="49"/>
      <c r="H43" s="49"/>
      <c r="I43" s="50"/>
      <c r="J43" s="50"/>
      <c r="K43" s="50"/>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row>
    <row r="44" spans="1:40" s="16" customFormat="1" ht="25" x14ac:dyDescent="0.35">
      <c r="A44" s="267"/>
      <c r="B44" s="294">
        <v>4</v>
      </c>
      <c r="C44" s="84" t="s">
        <v>213</v>
      </c>
      <c r="D44" s="35">
        <v>0</v>
      </c>
      <c r="E44" s="35">
        <v>0</v>
      </c>
      <c r="F44" s="35">
        <v>0</v>
      </c>
      <c r="G44" s="35">
        <v>0</v>
      </c>
      <c r="H44" s="35">
        <v>0</v>
      </c>
      <c r="I44" s="35">
        <v>0</v>
      </c>
      <c r="J44" s="35">
        <v>0</v>
      </c>
      <c r="K44" s="35">
        <v>0</v>
      </c>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row>
    <row r="45" spans="1:40" s="16" customFormat="1" x14ac:dyDescent="0.35">
      <c r="A45" s="267"/>
      <c r="B45" s="294"/>
      <c r="C45" s="84" t="s">
        <v>212</v>
      </c>
      <c r="D45" s="49"/>
      <c r="E45" s="49"/>
      <c r="F45" s="49"/>
      <c r="G45" s="49"/>
      <c r="H45" s="49"/>
      <c r="I45" s="50"/>
      <c r="J45" s="50"/>
      <c r="K45" s="50"/>
      <c r="L45" s="48"/>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row>
    <row r="46" spans="1:40" s="16" customFormat="1" x14ac:dyDescent="0.35">
      <c r="A46" s="267"/>
      <c r="B46" s="294">
        <v>5</v>
      </c>
      <c r="C46" s="84" t="s">
        <v>214</v>
      </c>
      <c r="D46" s="35">
        <v>0</v>
      </c>
      <c r="E46" s="35">
        <v>0</v>
      </c>
      <c r="F46" s="35">
        <v>0</v>
      </c>
      <c r="G46" s="35">
        <v>0</v>
      </c>
      <c r="H46" s="35">
        <v>0</v>
      </c>
      <c r="I46" s="35">
        <v>0</v>
      </c>
      <c r="J46" s="35">
        <v>0</v>
      </c>
      <c r="K46" s="35">
        <v>0</v>
      </c>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row>
    <row r="47" spans="1:40" s="16" customFormat="1" x14ac:dyDescent="0.35">
      <c r="A47" s="267"/>
      <c r="B47" s="294"/>
      <c r="C47" s="84" t="s">
        <v>212</v>
      </c>
      <c r="D47" s="49"/>
      <c r="E47" s="49"/>
      <c r="F47" s="49"/>
      <c r="G47" s="49"/>
      <c r="H47" s="49"/>
      <c r="I47" s="50"/>
      <c r="J47" s="50"/>
      <c r="K47" s="50"/>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row>
    <row r="48" spans="1:40" s="16" customFormat="1" ht="13" x14ac:dyDescent="0.35">
      <c r="A48" s="267"/>
      <c r="B48" s="29">
        <v>6</v>
      </c>
      <c r="C48" s="22" t="s">
        <v>215</v>
      </c>
      <c r="D48" s="36">
        <f t="shared" ref="D48:J48" si="3">SUM(D42:D47)</f>
        <v>0</v>
      </c>
      <c r="E48" s="36">
        <f t="shared" si="3"/>
        <v>0</v>
      </c>
      <c r="F48" s="36">
        <f t="shared" si="3"/>
        <v>0</v>
      </c>
      <c r="G48" s="36">
        <f t="shared" si="3"/>
        <v>0</v>
      </c>
      <c r="H48" s="36">
        <f t="shared" si="3"/>
        <v>0</v>
      </c>
      <c r="I48" s="36">
        <f t="shared" si="3"/>
        <v>0</v>
      </c>
      <c r="J48" s="36">
        <f t="shared" si="3"/>
        <v>0</v>
      </c>
      <c r="K48" s="36">
        <f>SUM(K42:K47)</f>
        <v>0</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row>
    <row r="49" spans="1:40" s="16" customFormat="1" x14ac:dyDescent="0.35">
      <c r="A49" s="267"/>
      <c r="B49" s="294"/>
      <c r="C49" s="84" t="s">
        <v>212</v>
      </c>
      <c r="D49" s="49"/>
      <c r="E49" s="49"/>
      <c r="F49" s="49"/>
      <c r="G49" s="49"/>
      <c r="H49" s="49"/>
      <c r="I49" s="50"/>
      <c r="J49" s="50"/>
      <c r="K49" s="50"/>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row>
    <row r="50" spans="1:40" s="16" customFormat="1" x14ac:dyDescent="0.35">
      <c r="A50" s="267"/>
      <c r="B50" s="294">
        <v>7</v>
      </c>
      <c r="C50" s="84" t="s">
        <v>216</v>
      </c>
      <c r="D50" s="35">
        <v>0</v>
      </c>
      <c r="E50" s="35">
        <v>0</v>
      </c>
      <c r="F50" s="35">
        <v>0</v>
      </c>
      <c r="G50" s="35">
        <v>0</v>
      </c>
      <c r="H50" s="35">
        <v>0</v>
      </c>
      <c r="I50" s="35">
        <v>0</v>
      </c>
      <c r="J50" s="35">
        <v>0</v>
      </c>
      <c r="K50" s="35">
        <v>0</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row>
    <row r="51" spans="1:40" s="16" customFormat="1" x14ac:dyDescent="0.35">
      <c r="A51" s="267"/>
      <c r="B51" s="294"/>
      <c r="C51" s="84"/>
      <c r="D51" s="49"/>
      <c r="E51" s="49"/>
      <c r="F51" s="49"/>
      <c r="G51" s="49"/>
      <c r="H51" s="49"/>
      <c r="I51" s="50"/>
      <c r="J51" s="50"/>
      <c r="K51" s="50"/>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row>
    <row r="52" spans="1:40" s="16" customFormat="1" ht="13" x14ac:dyDescent="0.35">
      <c r="A52" s="267"/>
      <c r="B52" s="29">
        <v>8</v>
      </c>
      <c r="C52" s="22" t="s">
        <v>217</v>
      </c>
      <c r="D52" s="36">
        <f t="shared" ref="D52:J52" si="4">SUM(D48:D51)</f>
        <v>0</v>
      </c>
      <c r="E52" s="36">
        <f t="shared" si="4"/>
        <v>0</v>
      </c>
      <c r="F52" s="36">
        <f t="shared" si="4"/>
        <v>0</v>
      </c>
      <c r="G52" s="36">
        <f t="shared" si="4"/>
        <v>0</v>
      </c>
      <c r="H52" s="36">
        <f t="shared" si="4"/>
        <v>0</v>
      </c>
      <c r="I52" s="36">
        <f t="shared" si="4"/>
        <v>0</v>
      </c>
      <c r="J52" s="36">
        <f t="shared" si="4"/>
        <v>0</v>
      </c>
      <c r="K52" s="12">
        <f>SUM(K48:K51)</f>
        <v>0</v>
      </c>
      <c r="L52" s="48"/>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row>
    <row r="53" spans="1:40" s="16" customFormat="1" ht="13" x14ac:dyDescent="0.35">
      <c r="A53" s="267"/>
      <c r="B53" s="29"/>
      <c r="C53" s="22"/>
      <c r="D53" s="36"/>
      <c r="E53" s="36"/>
      <c r="F53" s="12"/>
      <c r="G53" s="36"/>
      <c r="H53" s="36"/>
      <c r="I53" s="12"/>
      <c r="J53" s="12"/>
      <c r="K53" s="12"/>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row>
    <row r="54" spans="1:40" s="16" customFormat="1" x14ac:dyDescent="0.35">
      <c r="A54" s="267"/>
      <c r="B54" s="294">
        <v>9</v>
      </c>
      <c r="C54" s="84" t="s">
        <v>218</v>
      </c>
      <c r="D54" s="35">
        <v>0</v>
      </c>
      <c r="E54" s="35">
        <v>0</v>
      </c>
      <c r="F54" s="35">
        <v>0</v>
      </c>
      <c r="G54" s="35">
        <v>0</v>
      </c>
      <c r="H54" s="35">
        <v>0</v>
      </c>
      <c r="I54" s="35">
        <v>0</v>
      </c>
      <c r="J54" s="35">
        <v>0</v>
      </c>
      <c r="K54" s="35">
        <v>0</v>
      </c>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row>
    <row r="55" spans="1:40" s="16" customFormat="1" ht="13" x14ac:dyDescent="0.35">
      <c r="A55" s="267"/>
      <c r="B55" s="294"/>
      <c r="C55" s="84"/>
      <c r="D55" s="36"/>
      <c r="E55" s="36"/>
      <c r="F55" s="12"/>
      <c r="G55" s="36"/>
      <c r="H55" s="36"/>
      <c r="I55" s="12"/>
      <c r="J55" s="12"/>
      <c r="K55" s="12"/>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row>
    <row r="56" spans="1:40" s="16" customFormat="1" ht="13" x14ac:dyDescent="0.35">
      <c r="A56" s="267"/>
      <c r="B56" s="29">
        <v>10</v>
      </c>
      <c r="C56" s="22" t="s">
        <v>219</v>
      </c>
      <c r="D56" s="37">
        <f t="shared" ref="D56:J56" si="5">SUM(D52:D55)</f>
        <v>0</v>
      </c>
      <c r="E56" s="37">
        <f t="shared" si="5"/>
        <v>0</v>
      </c>
      <c r="F56" s="37">
        <f t="shared" si="5"/>
        <v>0</v>
      </c>
      <c r="G56" s="37">
        <f t="shared" si="5"/>
        <v>0</v>
      </c>
      <c r="H56" s="37">
        <f t="shared" si="5"/>
        <v>0</v>
      </c>
      <c r="I56" s="37">
        <f t="shared" si="5"/>
        <v>0</v>
      </c>
      <c r="J56" s="37">
        <f t="shared" si="5"/>
        <v>0</v>
      </c>
      <c r="K56" s="13">
        <f>SUM(K52:K55)</f>
        <v>0</v>
      </c>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row>
    <row r="57" spans="1:40" s="16" customFormat="1" x14ac:dyDescent="0.35">
      <c r="A57" s="267"/>
      <c r="B57" s="294"/>
      <c r="C57" s="84" t="s">
        <v>212</v>
      </c>
      <c r="D57" s="49"/>
      <c r="E57" s="49"/>
      <c r="F57" s="49"/>
      <c r="G57" s="49"/>
      <c r="H57" s="49"/>
      <c r="I57" s="50"/>
      <c r="J57" s="50"/>
      <c r="K57" s="50"/>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row>
    <row r="58" spans="1:40" s="16" customFormat="1" x14ac:dyDescent="0.35">
      <c r="A58" s="301"/>
      <c r="B58" s="302"/>
      <c r="C58" s="94"/>
      <c r="D58" s="95"/>
      <c r="E58" s="95"/>
      <c r="F58" s="95"/>
      <c r="G58" s="95"/>
      <c r="H58" s="95"/>
      <c r="I58" s="95"/>
      <c r="J58" s="103"/>
      <c r="K58" s="103"/>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row>
    <row r="59" spans="1:40" s="16" customFormat="1" x14ac:dyDescent="0.35">
      <c r="A59" s="254"/>
      <c r="B59" s="294"/>
      <c r="C59" s="84"/>
      <c r="D59" s="49"/>
      <c r="E59" s="49"/>
      <c r="F59" s="49"/>
      <c r="G59" s="49"/>
      <c r="H59" s="49"/>
      <c r="I59" s="50"/>
      <c r="J59" s="50"/>
      <c r="K59" s="50"/>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row>
    <row r="60" spans="1:40" s="16" customFormat="1" ht="13" x14ac:dyDescent="0.35">
      <c r="A60" s="267"/>
      <c r="B60" s="294"/>
      <c r="C60" s="84"/>
      <c r="D60" s="36" t="str">
        <f>+D$9</f>
        <v/>
      </c>
      <c r="E60" s="36" t="str">
        <f t="shared" ref="E60:K60" si="6">+E$9</f>
        <v/>
      </c>
      <c r="F60" s="36" t="str">
        <f t="shared" si="6"/>
        <v/>
      </c>
      <c r="G60" s="36" t="str">
        <f t="shared" si="6"/>
        <v xml:space="preserve">Current </v>
      </c>
      <c r="H60" s="36" t="str">
        <f t="shared" si="6"/>
        <v>F/cast 1</v>
      </c>
      <c r="I60" s="12" t="str">
        <f t="shared" si="6"/>
        <v>F/cast 2</v>
      </c>
      <c r="J60" s="12" t="str">
        <f t="shared" si="6"/>
        <v xml:space="preserve">F/cast 3 </v>
      </c>
      <c r="K60" s="12" t="str">
        <f t="shared" si="6"/>
        <v>F/cast 4</v>
      </c>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row>
    <row r="61" spans="1:40" s="16" customFormat="1" ht="13" x14ac:dyDescent="0.35">
      <c r="A61" s="267"/>
      <c r="B61" s="294"/>
      <c r="C61" s="84"/>
      <c r="D61" s="210" t="str">
        <f>+D$10</f>
        <v/>
      </c>
      <c r="E61" s="210" t="str">
        <f t="shared" ref="E61:K61" si="7">+E$10</f>
        <v/>
      </c>
      <c r="F61" s="210" t="str">
        <f t="shared" si="7"/>
        <v/>
      </c>
      <c r="G61" s="210" t="str">
        <f t="shared" si="7"/>
        <v/>
      </c>
      <c r="H61" s="210" t="str">
        <f t="shared" si="7"/>
        <v/>
      </c>
      <c r="I61" s="211" t="str">
        <f t="shared" si="7"/>
        <v/>
      </c>
      <c r="J61" s="211" t="str">
        <f t="shared" si="7"/>
        <v/>
      </c>
      <c r="K61" s="211" t="str">
        <f t="shared" si="7"/>
        <v/>
      </c>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row>
    <row r="62" spans="1:40" s="16" customFormat="1" ht="14.25" customHeight="1" x14ac:dyDescent="0.35">
      <c r="A62" s="267"/>
      <c r="B62" s="81" t="s">
        <v>69</v>
      </c>
      <c r="C62" s="22"/>
      <c r="D62" s="82" t="str">
        <f>+'Financial tables'!D$11</f>
        <v>select</v>
      </c>
      <c r="E62" s="82" t="str">
        <f>+'Financial tables'!E$11</f>
        <v>select</v>
      </c>
      <c r="F62" s="82" t="str">
        <f>+'Financial tables'!F$11</f>
        <v>select</v>
      </c>
      <c r="G62" s="82" t="str">
        <f>+'Financial tables'!G$11</f>
        <v>select</v>
      </c>
      <c r="H62" s="82" t="str">
        <f>+'Financial tables'!H$11</f>
        <v>select</v>
      </c>
      <c r="I62" s="82" t="str">
        <f>+'Financial tables'!I$11</f>
        <v>select</v>
      </c>
      <c r="J62" s="82" t="str">
        <f>+'Financial tables'!J$11</f>
        <v>select</v>
      </c>
      <c r="K62" s="82" t="str">
        <f>+'Financial tables'!K$11</f>
        <v>select</v>
      </c>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row>
    <row r="63" spans="1:40" s="16" customFormat="1" ht="13.75" customHeight="1" x14ac:dyDescent="0.35">
      <c r="A63" s="267"/>
      <c r="B63" s="29">
        <v>1</v>
      </c>
      <c r="C63" s="22" t="s">
        <v>220</v>
      </c>
      <c r="D63" s="49"/>
      <c r="E63" s="49"/>
      <c r="F63" s="49"/>
      <c r="G63" s="49"/>
      <c r="H63" s="49"/>
      <c r="I63" s="50"/>
      <c r="J63" s="50"/>
      <c r="K63" s="50"/>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row>
    <row r="64" spans="1:40" s="16" customFormat="1" x14ac:dyDescent="0.35">
      <c r="A64" s="267"/>
      <c r="B64" s="294" t="s">
        <v>5</v>
      </c>
      <c r="C64" s="84" t="s">
        <v>221</v>
      </c>
      <c r="D64" s="35">
        <v>0</v>
      </c>
      <c r="E64" s="35">
        <v>0</v>
      </c>
      <c r="F64" s="35">
        <v>0</v>
      </c>
      <c r="G64" s="35">
        <v>0</v>
      </c>
      <c r="H64" s="35">
        <v>0</v>
      </c>
      <c r="I64" s="35">
        <v>0</v>
      </c>
      <c r="J64" s="35">
        <v>0</v>
      </c>
      <c r="K64" s="35">
        <v>0</v>
      </c>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row>
    <row r="65" spans="1:40" s="16" customFormat="1" x14ac:dyDescent="0.35">
      <c r="A65" s="267"/>
      <c r="B65" s="294" t="s">
        <v>7</v>
      </c>
      <c r="C65" s="84" t="s">
        <v>222</v>
      </c>
      <c r="D65" s="35">
        <v>0</v>
      </c>
      <c r="E65" s="35">
        <v>0</v>
      </c>
      <c r="F65" s="35">
        <v>0</v>
      </c>
      <c r="G65" s="35">
        <v>0</v>
      </c>
      <c r="H65" s="35">
        <v>0</v>
      </c>
      <c r="I65" s="35">
        <v>0</v>
      </c>
      <c r="J65" s="35">
        <v>0</v>
      </c>
      <c r="K65" s="35">
        <v>0</v>
      </c>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row>
    <row r="66" spans="1:40" s="16" customFormat="1" x14ac:dyDescent="0.35">
      <c r="A66" s="267"/>
      <c r="B66" s="294" t="s">
        <v>9</v>
      </c>
      <c r="C66" s="84" t="s">
        <v>223</v>
      </c>
      <c r="D66" s="35">
        <v>0</v>
      </c>
      <c r="E66" s="35">
        <v>0</v>
      </c>
      <c r="F66" s="35">
        <v>0</v>
      </c>
      <c r="G66" s="35">
        <v>0</v>
      </c>
      <c r="H66" s="35">
        <v>0</v>
      </c>
      <c r="I66" s="35">
        <v>0</v>
      </c>
      <c r="J66" s="35">
        <v>0</v>
      </c>
      <c r="K66" s="35">
        <v>0</v>
      </c>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row>
    <row r="67" spans="1:40" s="16" customFormat="1" x14ac:dyDescent="0.35">
      <c r="A67" s="267"/>
      <c r="B67" s="294" t="s">
        <v>12</v>
      </c>
      <c r="C67" s="84" t="s">
        <v>224</v>
      </c>
      <c r="D67" s="35">
        <v>0</v>
      </c>
      <c r="E67" s="35">
        <v>0</v>
      </c>
      <c r="F67" s="35">
        <v>0</v>
      </c>
      <c r="G67" s="35">
        <v>0</v>
      </c>
      <c r="H67" s="35">
        <v>0</v>
      </c>
      <c r="I67" s="35">
        <v>0</v>
      </c>
      <c r="J67" s="35">
        <v>0</v>
      </c>
      <c r="K67" s="35">
        <v>0</v>
      </c>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row>
    <row r="68" spans="1:40" s="16" customFormat="1" x14ac:dyDescent="0.35">
      <c r="A68" s="267"/>
      <c r="B68" s="294" t="s">
        <v>200</v>
      </c>
      <c r="C68" s="84" t="s">
        <v>225</v>
      </c>
      <c r="D68" s="51">
        <f>SUM(D64:D67)</f>
        <v>0</v>
      </c>
      <c r="E68" s="51">
        <f t="shared" ref="E68:K68" si="8">SUM(E64:E67)</f>
        <v>0</v>
      </c>
      <c r="F68" s="51">
        <f t="shared" si="8"/>
        <v>0</v>
      </c>
      <c r="G68" s="51">
        <f t="shared" si="8"/>
        <v>0</v>
      </c>
      <c r="H68" s="51">
        <f t="shared" si="8"/>
        <v>0</v>
      </c>
      <c r="I68" s="51">
        <f t="shared" si="8"/>
        <v>0</v>
      </c>
      <c r="J68" s="51">
        <f t="shared" si="8"/>
        <v>0</v>
      </c>
      <c r="K68" s="65">
        <f t="shared" si="8"/>
        <v>0</v>
      </c>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row>
    <row r="69" spans="1:40" s="16" customFormat="1" x14ac:dyDescent="0.35">
      <c r="A69" s="267"/>
      <c r="B69" s="294"/>
      <c r="C69" s="84"/>
      <c r="D69" s="49"/>
      <c r="E69" s="49"/>
      <c r="F69" s="49"/>
      <c r="G69" s="49"/>
      <c r="H69" s="49"/>
      <c r="I69" s="50"/>
      <c r="J69" s="50"/>
      <c r="K69" s="50"/>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row>
    <row r="70" spans="1:40" s="16" customFormat="1" ht="13" x14ac:dyDescent="0.35">
      <c r="A70" s="267"/>
      <c r="B70" s="29">
        <v>2</v>
      </c>
      <c r="C70" s="22" t="s">
        <v>226</v>
      </c>
      <c r="D70" s="49"/>
      <c r="E70" s="49"/>
      <c r="F70" s="49"/>
      <c r="G70" s="49"/>
      <c r="H70" s="49"/>
      <c r="I70" s="50"/>
      <c r="J70" s="50"/>
      <c r="K70" s="50"/>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row>
    <row r="71" spans="1:40" s="16" customFormat="1" x14ac:dyDescent="0.35">
      <c r="A71" s="267"/>
      <c r="B71" s="294" t="s">
        <v>57</v>
      </c>
      <c r="C71" s="84" t="s">
        <v>227</v>
      </c>
      <c r="D71" s="35">
        <v>0</v>
      </c>
      <c r="E71" s="35">
        <v>0</v>
      </c>
      <c r="F71" s="35">
        <v>0</v>
      </c>
      <c r="G71" s="35">
        <v>0</v>
      </c>
      <c r="H71" s="35">
        <v>0</v>
      </c>
      <c r="I71" s="35">
        <v>0</v>
      </c>
      <c r="J71" s="35">
        <v>0</v>
      </c>
      <c r="K71" s="35">
        <v>0</v>
      </c>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row>
    <row r="72" spans="1:40" s="16" customFormat="1" x14ac:dyDescent="0.35">
      <c r="A72" s="267"/>
      <c r="B72" s="294" t="s">
        <v>59</v>
      </c>
      <c r="C72" s="84" t="s">
        <v>228</v>
      </c>
      <c r="D72" s="35">
        <v>0</v>
      </c>
      <c r="E72" s="35">
        <v>0</v>
      </c>
      <c r="F72" s="35">
        <v>0</v>
      </c>
      <c r="G72" s="35">
        <v>0</v>
      </c>
      <c r="H72" s="35">
        <v>0</v>
      </c>
      <c r="I72" s="35">
        <v>0</v>
      </c>
      <c r="J72" s="35">
        <v>0</v>
      </c>
      <c r="K72" s="35">
        <v>0</v>
      </c>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row>
    <row r="73" spans="1:40" s="16" customFormat="1" x14ac:dyDescent="0.35">
      <c r="A73" s="267"/>
      <c r="B73" s="294" t="s">
        <v>61</v>
      </c>
      <c r="C73" s="84" t="s">
        <v>229</v>
      </c>
      <c r="D73" s="35">
        <v>0</v>
      </c>
      <c r="E73" s="35">
        <v>0</v>
      </c>
      <c r="F73" s="35">
        <v>0</v>
      </c>
      <c r="G73" s="35">
        <v>0</v>
      </c>
      <c r="H73" s="35">
        <v>0</v>
      </c>
      <c r="I73" s="35">
        <v>0</v>
      </c>
      <c r="J73" s="35">
        <v>0</v>
      </c>
      <c r="K73" s="35">
        <v>0</v>
      </c>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row>
    <row r="74" spans="1:40" s="16" customFormat="1" x14ac:dyDescent="0.35">
      <c r="A74" s="267"/>
      <c r="B74" s="294" t="s">
        <v>63</v>
      </c>
      <c r="C74" s="84" t="s">
        <v>230</v>
      </c>
      <c r="D74" s="35">
        <v>0</v>
      </c>
      <c r="E74" s="35">
        <v>0</v>
      </c>
      <c r="F74" s="35">
        <v>0</v>
      </c>
      <c r="G74" s="35">
        <v>0</v>
      </c>
      <c r="H74" s="35">
        <v>0</v>
      </c>
      <c r="I74" s="35">
        <v>0</v>
      </c>
      <c r="J74" s="35">
        <v>0</v>
      </c>
      <c r="K74" s="35">
        <v>0</v>
      </c>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row>
    <row r="75" spans="1:40" s="16" customFormat="1" x14ac:dyDescent="0.35">
      <c r="A75" s="267"/>
      <c r="B75" s="294" t="s">
        <v>65</v>
      </c>
      <c r="C75" s="84" t="s">
        <v>231</v>
      </c>
      <c r="D75" s="35">
        <v>0</v>
      </c>
      <c r="E75" s="35">
        <v>0</v>
      </c>
      <c r="F75" s="35">
        <v>0</v>
      </c>
      <c r="G75" s="35">
        <v>0</v>
      </c>
      <c r="H75" s="35">
        <v>0</v>
      </c>
      <c r="I75" s="35">
        <v>0</v>
      </c>
      <c r="J75" s="35">
        <v>0</v>
      </c>
      <c r="K75" s="35">
        <v>0</v>
      </c>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row>
    <row r="76" spans="1:40" s="16" customFormat="1" x14ac:dyDescent="0.35">
      <c r="A76" s="267"/>
      <c r="B76" s="294" t="s">
        <v>67</v>
      </c>
      <c r="C76" s="84" t="s">
        <v>224</v>
      </c>
      <c r="D76" s="35">
        <v>0</v>
      </c>
      <c r="E76" s="35">
        <v>0</v>
      </c>
      <c r="F76" s="35">
        <v>0</v>
      </c>
      <c r="G76" s="35">
        <v>0</v>
      </c>
      <c r="H76" s="35">
        <v>0</v>
      </c>
      <c r="I76" s="35">
        <v>0</v>
      </c>
      <c r="J76" s="35">
        <v>0</v>
      </c>
      <c r="K76" s="35">
        <v>0</v>
      </c>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row>
    <row r="77" spans="1:40" s="16" customFormat="1" x14ac:dyDescent="0.35">
      <c r="A77" s="267"/>
      <c r="B77" s="294" t="s">
        <v>209</v>
      </c>
      <c r="C77" s="84" t="s">
        <v>232</v>
      </c>
      <c r="D77" s="51">
        <f>SUM(D71:D76)</f>
        <v>0</v>
      </c>
      <c r="E77" s="51">
        <f t="shared" ref="E77:K77" si="9">SUM(E71:E76)</f>
        <v>0</v>
      </c>
      <c r="F77" s="51">
        <f t="shared" si="9"/>
        <v>0</v>
      </c>
      <c r="G77" s="51">
        <f t="shared" si="9"/>
        <v>0</v>
      </c>
      <c r="H77" s="51">
        <f t="shared" si="9"/>
        <v>0</v>
      </c>
      <c r="I77" s="65">
        <f t="shared" si="9"/>
        <v>0</v>
      </c>
      <c r="J77" s="65">
        <f t="shared" si="9"/>
        <v>0</v>
      </c>
      <c r="K77" s="65">
        <f t="shared" si="9"/>
        <v>0</v>
      </c>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row>
    <row r="78" spans="1:40" s="16" customFormat="1" x14ac:dyDescent="0.35">
      <c r="A78" s="267"/>
      <c r="B78" s="294"/>
      <c r="C78" s="84"/>
      <c r="D78" s="49"/>
      <c r="E78" s="49"/>
      <c r="F78" s="49"/>
      <c r="G78" s="49"/>
      <c r="H78" s="49"/>
      <c r="I78" s="50"/>
      <c r="J78" s="50"/>
      <c r="K78" s="50"/>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row>
    <row r="79" spans="1:40" s="16" customFormat="1" ht="12.25" customHeight="1" x14ac:dyDescent="0.35">
      <c r="A79" s="267"/>
      <c r="B79" s="29">
        <v>3</v>
      </c>
      <c r="C79" s="22" t="s">
        <v>233</v>
      </c>
      <c r="D79" s="36"/>
      <c r="E79" s="36"/>
      <c r="F79" s="36"/>
      <c r="G79" s="36"/>
      <c r="H79" s="36"/>
      <c r="I79" s="12"/>
      <c r="J79" s="12"/>
      <c r="K79" s="12"/>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row>
    <row r="80" spans="1:40" s="16" customFormat="1" x14ac:dyDescent="0.35">
      <c r="A80" s="267"/>
      <c r="B80" s="294" t="s">
        <v>70</v>
      </c>
      <c r="C80" s="84" t="s">
        <v>234</v>
      </c>
      <c r="D80" s="35">
        <v>0</v>
      </c>
      <c r="E80" s="35">
        <v>0</v>
      </c>
      <c r="F80" s="35">
        <v>0</v>
      </c>
      <c r="G80" s="35">
        <v>0</v>
      </c>
      <c r="H80" s="35">
        <v>0</v>
      </c>
      <c r="I80" s="35">
        <v>0</v>
      </c>
      <c r="J80" s="35">
        <v>0</v>
      </c>
      <c r="K80" s="35">
        <v>0</v>
      </c>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row>
    <row r="81" spans="1:40" s="16" customFormat="1" ht="25" x14ac:dyDescent="0.35">
      <c r="A81" s="267"/>
      <c r="B81" s="294" t="s">
        <v>72</v>
      </c>
      <c r="C81" s="84" t="s">
        <v>235</v>
      </c>
      <c r="D81" s="35">
        <v>0</v>
      </c>
      <c r="E81" s="35">
        <v>0</v>
      </c>
      <c r="F81" s="35">
        <v>0</v>
      </c>
      <c r="G81" s="35">
        <v>0</v>
      </c>
      <c r="H81" s="35">
        <v>0</v>
      </c>
      <c r="I81" s="35">
        <v>0</v>
      </c>
      <c r="J81" s="35">
        <v>0</v>
      </c>
      <c r="K81" s="35">
        <v>0</v>
      </c>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row>
    <row r="82" spans="1:40" s="16" customFormat="1" ht="13" customHeight="1" x14ac:dyDescent="0.35">
      <c r="A82" s="267"/>
      <c r="B82" s="294" t="s">
        <v>74</v>
      </c>
      <c r="C82" s="84" t="s">
        <v>236</v>
      </c>
      <c r="D82" s="35">
        <v>0</v>
      </c>
      <c r="E82" s="35">
        <v>0</v>
      </c>
      <c r="F82" s="35">
        <v>0</v>
      </c>
      <c r="G82" s="35">
        <v>0</v>
      </c>
      <c r="H82" s="35">
        <v>0</v>
      </c>
      <c r="I82" s="35">
        <v>0</v>
      </c>
      <c r="J82" s="35">
        <v>0</v>
      </c>
      <c r="K82" s="35">
        <v>0</v>
      </c>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row>
    <row r="83" spans="1:40" s="16" customFormat="1" x14ac:dyDescent="0.35">
      <c r="A83" s="267"/>
      <c r="B83" s="294" t="s">
        <v>237</v>
      </c>
      <c r="C83" s="84" t="s">
        <v>238</v>
      </c>
      <c r="D83" s="35">
        <v>0</v>
      </c>
      <c r="E83" s="35">
        <v>0</v>
      </c>
      <c r="F83" s="35">
        <v>0</v>
      </c>
      <c r="G83" s="35">
        <v>0</v>
      </c>
      <c r="H83" s="35">
        <v>0</v>
      </c>
      <c r="I83" s="35">
        <v>0</v>
      </c>
      <c r="J83" s="35">
        <v>0</v>
      </c>
      <c r="K83" s="35">
        <v>0</v>
      </c>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row>
    <row r="84" spans="1:40" s="16" customFormat="1" x14ac:dyDescent="0.35">
      <c r="A84" s="267"/>
      <c r="B84" s="294" t="s">
        <v>239</v>
      </c>
      <c r="C84" s="84" t="s">
        <v>240</v>
      </c>
      <c r="D84" s="35">
        <v>0</v>
      </c>
      <c r="E84" s="35">
        <v>0</v>
      </c>
      <c r="F84" s="35">
        <v>0</v>
      </c>
      <c r="G84" s="35">
        <v>0</v>
      </c>
      <c r="H84" s="35">
        <v>0</v>
      </c>
      <c r="I84" s="35">
        <v>0</v>
      </c>
      <c r="J84" s="35">
        <v>0</v>
      </c>
      <c r="K84" s="35">
        <v>0</v>
      </c>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row>
    <row r="85" spans="1:40" s="16" customFormat="1" x14ac:dyDescent="0.35">
      <c r="A85" s="267"/>
      <c r="B85" s="294" t="s">
        <v>241</v>
      </c>
      <c r="C85" s="84" t="s">
        <v>242</v>
      </c>
      <c r="D85" s="35">
        <v>0</v>
      </c>
      <c r="E85" s="35">
        <v>0</v>
      </c>
      <c r="F85" s="35">
        <v>0</v>
      </c>
      <c r="G85" s="35">
        <v>0</v>
      </c>
      <c r="H85" s="35">
        <v>0</v>
      </c>
      <c r="I85" s="35">
        <v>0</v>
      </c>
      <c r="J85" s="35">
        <v>0</v>
      </c>
      <c r="K85" s="35">
        <v>0</v>
      </c>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row>
    <row r="86" spans="1:40" s="16" customFormat="1" ht="13" customHeight="1" x14ac:dyDescent="0.35">
      <c r="A86" s="267"/>
      <c r="B86" s="294" t="s">
        <v>243</v>
      </c>
      <c r="C86" s="84" t="s">
        <v>244</v>
      </c>
      <c r="D86" s="51">
        <f>SUM(D80:D85)</f>
        <v>0</v>
      </c>
      <c r="E86" s="51">
        <f t="shared" ref="E86:K86" si="10">SUM(E80:E85)</f>
        <v>0</v>
      </c>
      <c r="F86" s="51">
        <f t="shared" si="10"/>
        <v>0</v>
      </c>
      <c r="G86" s="51">
        <f t="shared" si="10"/>
        <v>0</v>
      </c>
      <c r="H86" s="51">
        <f t="shared" si="10"/>
        <v>0</v>
      </c>
      <c r="I86" s="65">
        <f t="shared" si="10"/>
        <v>0</v>
      </c>
      <c r="J86" s="65">
        <f t="shared" si="10"/>
        <v>0</v>
      </c>
      <c r="K86" s="65">
        <f t="shared" si="10"/>
        <v>0</v>
      </c>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row>
    <row r="87" spans="1:40" s="16" customFormat="1" ht="13" x14ac:dyDescent="0.35">
      <c r="A87" s="267"/>
      <c r="B87" s="294"/>
      <c r="C87" s="84"/>
      <c r="D87" s="36"/>
      <c r="E87" s="36"/>
      <c r="F87" s="36"/>
      <c r="G87" s="36"/>
      <c r="H87" s="36"/>
      <c r="I87" s="12"/>
      <c r="J87" s="12"/>
      <c r="K87" s="12"/>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row>
    <row r="88" spans="1:40" s="16" customFormat="1" ht="13.75" customHeight="1" x14ac:dyDescent="0.35">
      <c r="A88" s="267"/>
      <c r="B88" s="294">
        <v>4</v>
      </c>
      <c r="C88" s="84" t="s">
        <v>245</v>
      </c>
      <c r="D88" s="212">
        <v>0</v>
      </c>
      <c r="E88" s="212">
        <v>0</v>
      </c>
      <c r="F88" s="299">
        <v>0</v>
      </c>
      <c r="G88" s="212">
        <v>0</v>
      </c>
      <c r="H88" s="212">
        <v>0</v>
      </c>
      <c r="I88" s="299">
        <v>0</v>
      </c>
      <c r="J88" s="299">
        <v>0</v>
      </c>
      <c r="K88" s="299">
        <v>0</v>
      </c>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row>
    <row r="89" spans="1:40" s="16" customFormat="1" x14ac:dyDescent="0.35">
      <c r="A89" s="267"/>
      <c r="B89" s="294"/>
      <c r="C89" s="84"/>
      <c r="D89" s="38"/>
      <c r="E89" s="38"/>
      <c r="F89" s="38"/>
      <c r="G89" s="38"/>
      <c r="H89" s="38"/>
      <c r="I89" s="9"/>
      <c r="J89" s="9"/>
      <c r="K89" s="9"/>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row>
    <row r="90" spans="1:40" s="11" customFormat="1" ht="12.75" customHeight="1" x14ac:dyDescent="0.35">
      <c r="A90" s="303"/>
      <c r="B90" s="29">
        <v>5</v>
      </c>
      <c r="C90" s="22" t="s">
        <v>246</v>
      </c>
      <c r="D90" s="36">
        <f>+D77-D86+D88</f>
        <v>0</v>
      </c>
      <c r="E90" s="36">
        <f t="shared" ref="E90:K90" si="11">+E77-E86+E88</f>
        <v>0</v>
      </c>
      <c r="F90" s="36">
        <f t="shared" si="11"/>
        <v>0</v>
      </c>
      <c r="G90" s="36">
        <f t="shared" si="11"/>
        <v>0</v>
      </c>
      <c r="H90" s="36">
        <f t="shared" si="11"/>
        <v>0</v>
      </c>
      <c r="I90" s="12">
        <f t="shared" si="11"/>
        <v>0</v>
      </c>
      <c r="J90" s="12">
        <f t="shared" si="11"/>
        <v>0</v>
      </c>
      <c r="K90" s="12">
        <f t="shared" si="11"/>
        <v>0</v>
      </c>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c r="AI90" s="304"/>
      <c r="AJ90" s="304"/>
      <c r="AK90" s="304"/>
      <c r="AL90" s="304"/>
      <c r="AM90" s="304"/>
      <c r="AN90" s="304"/>
    </row>
    <row r="91" spans="1:40" s="16" customFormat="1" ht="13" x14ac:dyDescent="0.35">
      <c r="A91" s="267"/>
      <c r="B91" s="294"/>
      <c r="C91" s="84"/>
      <c r="D91" s="36"/>
      <c r="E91" s="36"/>
      <c r="F91" s="36"/>
      <c r="G91" s="36"/>
      <c r="H91" s="36"/>
      <c r="I91" s="12"/>
      <c r="J91" s="12"/>
      <c r="K91" s="12"/>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row>
    <row r="92" spans="1:40" s="11" customFormat="1" ht="12.25" customHeight="1" x14ac:dyDescent="0.35">
      <c r="A92" s="303"/>
      <c r="B92" s="29">
        <v>6</v>
      </c>
      <c r="C92" s="22" t="s">
        <v>247</v>
      </c>
      <c r="D92" s="36">
        <f>+D68+D90</f>
        <v>0</v>
      </c>
      <c r="E92" s="36">
        <f t="shared" ref="E92:K92" si="12">+E68+E90</f>
        <v>0</v>
      </c>
      <c r="F92" s="36">
        <f t="shared" si="12"/>
        <v>0</v>
      </c>
      <c r="G92" s="36">
        <f t="shared" si="12"/>
        <v>0</v>
      </c>
      <c r="H92" s="36">
        <f t="shared" si="12"/>
        <v>0</v>
      </c>
      <c r="I92" s="12">
        <f t="shared" si="12"/>
        <v>0</v>
      </c>
      <c r="J92" s="12">
        <f t="shared" si="12"/>
        <v>0</v>
      </c>
      <c r="K92" s="12">
        <f t="shared" si="12"/>
        <v>0</v>
      </c>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row>
    <row r="93" spans="1:40" s="16" customFormat="1" x14ac:dyDescent="0.35">
      <c r="A93" s="267"/>
      <c r="B93" s="294"/>
      <c r="C93" s="84"/>
      <c r="D93" s="38"/>
      <c r="E93" s="38"/>
      <c r="F93" s="38"/>
      <c r="G93" s="38"/>
      <c r="H93" s="38"/>
      <c r="I93" s="9"/>
      <c r="J93" s="9"/>
      <c r="K93" s="9"/>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row>
    <row r="94" spans="1:40" s="16" customFormat="1" ht="12.75" customHeight="1" x14ac:dyDescent="0.35">
      <c r="A94" s="267"/>
      <c r="B94" s="29">
        <v>7</v>
      </c>
      <c r="C94" s="22" t="s">
        <v>248</v>
      </c>
      <c r="D94" s="38"/>
      <c r="E94" s="38"/>
      <c r="F94" s="38"/>
      <c r="G94" s="38"/>
      <c r="H94" s="38"/>
      <c r="I94" s="9"/>
      <c r="J94" s="9"/>
      <c r="K94" s="9"/>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row>
    <row r="95" spans="1:40" s="16" customFormat="1" x14ac:dyDescent="0.35">
      <c r="A95" s="267"/>
      <c r="B95" s="294" t="s">
        <v>249</v>
      </c>
      <c r="C95" s="84" t="s">
        <v>250</v>
      </c>
      <c r="D95" s="35">
        <v>0</v>
      </c>
      <c r="E95" s="35">
        <v>0</v>
      </c>
      <c r="F95" s="35">
        <v>0</v>
      </c>
      <c r="G95" s="35">
        <v>0</v>
      </c>
      <c r="H95" s="35">
        <v>0</v>
      </c>
      <c r="I95" s="35">
        <v>0</v>
      </c>
      <c r="J95" s="35">
        <v>0</v>
      </c>
      <c r="K95" s="35">
        <v>0</v>
      </c>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row>
    <row r="96" spans="1:40" s="16" customFormat="1" ht="13" customHeight="1" x14ac:dyDescent="0.35">
      <c r="A96" s="267"/>
      <c r="B96" s="294" t="s">
        <v>251</v>
      </c>
      <c r="C96" s="84" t="s">
        <v>236</v>
      </c>
      <c r="D96" s="35">
        <v>0</v>
      </c>
      <c r="E96" s="35">
        <v>0</v>
      </c>
      <c r="F96" s="35">
        <v>0</v>
      </c>
      <c r="G96" s="35">
        <v>0</v>
      </c>
      <c r="H96" s="35">
        <v>0</v>
      </c>
      <c r="I96" s="35">
        <v>0</v>
      </c>
      <c r="J96" s="35">
        <v>0</v>
      </c>
      <c r="K96" s="35">
        <v>0</v>
      </c>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row>
    <row r="97" spans="1:40" s="16" customFormat="1" ht="13" customHeight="1" x14ac:dyDescent="0.35">
      <c r="A97" s="267"/>
      <c r="B97" s="294" t="s">
        <v>252</v>
      </c>
      <c r="C97" s="84" t="s">
        <v>253</v>
      </c>
      <c r="D97" s="35">
        <v>0</v>
      </c>
      <c r="E97" s="35">
        <v>0</v>
      </c>
      <c r="F97" s="35">
        <v>0</v>
      </c>
      <c r="G97" s="35">
        <v>0</v>
      </c>
      <c r="H97" s="35">
        <v>0</v>
      </c>
      <c r="I97" s="35">
        <v>0</v>
      </c>
      <c r="J97" s="35">
        <v>0</v>
      </c>
      <c r="K97" s="35">
        <v>0</v>
      </c>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row>
    <row r="98" spans="1:40" s="16" customFormat="1" ht="13" customHeight="1" x14ac:dyDescent="0.35">
      <c r="A98" s="267"/>
      <c r="B98" s="294" t="s">
        <v>254</v>
      </c>
      <c r="C98" s="84" t="s">
        <v>255</v>
      </c>
      <c r="D98" s="51">
        <f>SUM(D95:D97)</f>
        <v>0</v>
      </c>
      <c r="E98" s="51">
        <f t="shared" ref="E98:K98" si="13">SUM(E95:E97)</f>
        <v>0</v>
      </c>
      <c r="F98" s="51">
        <f t="shared" si="13"/>
        <v>0</v>
      </c>
      <c r="G98" s="51">
        <f t="shared" si="13"/>
        <v>0</v>
      </c>
      <c r="H98" s="51">
        <f t="shared" si="13"/>
        <v>0</v>
      </c>
      <c r="I98" s="65">
        <f t="shared" si="13"/>
        <v>0</v>
      </c>
      <c r="J98" s="65">
        <f t="shared" si="13"/>
        <v>0</v>
      </c>
      <c r="K98" s="65">
        <f t="shared" si="13"/>
        <v>0</v>
      </c>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row>
    <row r="99" spans="1:40" s="16" customFormat="1" x14ac:dyDescent="0.35">
      <c r="A99" s="267"/>
      <c r="B99" s="294"/>
      <c r="C99" s="84"/>
      <c r="D99" s="38"/>
      <c r="E99" s="38"/>
      <c r="F99" s="38"/>
      <c r="G99" s="38"/>
      <c r="H99" s="38"/>
      <c r="I99" s="9"/>
      <c r="J99" s="9"/>
      <c r="K99" s="9"/>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row>
    <row r="100" spans="1:40" s="16" customFormat="1" x14ac:dyDescent="0.35">
      <c r="A100" s="267"/>
      <c r="B100" s="294">
        <v>8</v>
      </c>
      <c r="C100" s="84" t="s">
        <v>256</v>
      </c>
      <c r="D100" s="35">
        <v>0</v>
      </c>
      <c r="E100" s="35">
        <v>0</v>
      </c>
      <c r="F100" s="35">
        <v>0</v>
      </c>
      <c r="G100" s="35">
        <v>0</v>
      </c>
      <c r="H100" s="35">
        <v>0</v>
      </c>
      <c r="I100" s="35">
        <v>0</v>
      </c>
      <c r="J100" s="35">
        <v>0</v>
      </c>
      <c r="K100" s="35">
        <v>0</v>
      </c>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row>
    <row r="101" spans="1:40" s="16" customFormat="1" x14ac:dyDescent="0.35">
      <c r="A101" s="267"/>
      <c r="B101" s="294"/>
      <c r="C101" s="84"/>
      <c r="D101" s="49"/>
      <c r="E101" s="49"/>
      <c r="F101" s="49"/>
      <c r="G101" s="49"/>
      <c r="H101" s="49"/>
      <c r="I101" s="50"/>
      <c r="J101" s="50"/>
      <c r="K101" s="50"/>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row>
    <row r="102" spans="1:40" s="11" customFormat="1" ht="14.25" customHeight="1" x14ac:dyDescent="0.35">
      <c r="A102" s="267"/>
      <c r="B102" s="29">
        <v>9</v>
      </c>
      <c r="C102" s="22" t="s">
        <v>257</v>
      </c>
      <c r="D102" s="39">
        <f>+D92-D98-D100</f>
        <v>0</v>
      </c>
      <c r="E102" s="39">
        <f t="shared" ref="E102:K102" si="14">+E92-E98-E100</f>
        <v>0</v>
      </c>
      <c r="F102" s="39">
        <f t="shared" si="14"/>
        <v>0</v>
      </c>
      <c r="G102" s="39">
        <f t="shared" si="14"/>
        <v>0</v>
      </c>
      <c r="H102" s="39">
        <f t="shared" si="14"/>
        <v>0</v>
      </c>
      <c r="I102" s="14">
        <f t="shared" si="14"/>
        <v>0</v>
      </c>
      <c r="J102" s="14">
        <f t="shared" si="14"/>
        <v>0</v>
      </c>
      <c r="K102" s="14">
        <f t="shared" si="14"/>
        <v>0</v>
      </c>
      <c r="L102" s="304"/>
      <c r="M102" s="304"/>
      <c r="N102" s="304"/>
      <c r="O102" s="304"/>
      <c r="P102" s="304"/>
      <c r="Q102" s="304"/>
      <c r="R102" s="304"/>
      <c r="S102" s="304"/>
      <c r="T102" s="304"/>
      <c r="U102" s="304"/>
      <c r="V102" s="304"/>
      <c r="W102" s="304"/>
      <c r="X102" s="304"/>
      <c r="Y102" s="304"/>
      <c r="Z102" s="304"/>
      <c r="AA102" s="304"/>
      <c r="AB102" s="304"/>
      <c r="AC102" s="304"/>
      <c r="AD102" s="304"/>
      <c r="AE102" s="304"/>
      <c r="AF102" s="304"/>
      <c r="AG102" s="304"/>
      <c r="AH102" s="304"/>
      <c r="AI102" s="304"/>
      <c r="AJ102" s="304"/>
      <c r="AK102" s="304"/>
      <c r="AL102" s="304"/>
      <c r="AM102" s="304"/>
      <c r="AN102" s="304"/>
    </row>
    <row r="103" spans="1:40" s="16" customFormat="1" x14ac:dyDescent="0.35">
      <c r="A103" s="267"/>
      <c r="B103" s="294"/>
      <c r="C103" s="84"/>
      <c r="D103" s="38"/>
      <c r="E103" s="38"/>
      <c r="F103" s="38"/>
      <c r="G103" s="38"/>
      <c r="H103" s="38"/>
      <c r="I103" s="9"/>
      <c r="J103" s="9"/>
      <c r="K103" s="9"/>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row>
    <row r="104" spans="1:40" s="16" customFormat="1" ht="13" x14ac:dyDescent="0.35">
      <c r="A104" s="267"/>
      <c r="B104" s="29">
        <v>10</v>
      </c>
      <c r="C104" s="22" t="s">
        <v>258</v>
      </c>
      <c r="D104" s="49"/>
      <c r="E104" s="49"/>
      <c r="F104" s="49"/>
      <c r="G104" s="49"/>
      <c r="H104" s="49"/>
      <c r="I104" s="50"/>
      <c r="J104" s="50"/>
      <c r="K104" s="50"/>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row>
    <row r="105" spans="1:40" s="16" customFormat="1" ht="13" customHeight="1" x14ac:dyDescent="0.35">
      <c r="A105" s="267"/>
      <c r="B105" s="294" t="s">
        <v>259</v>
      </c>
      <c r="C105" s="84" t="s">
        <v>260</v>
      </c>
      <c r="D105" s="35">
        <v>0</v>
      </c>
      <c r="E105" s="35">
        <v>0</v>
      </c>
      <c r="F105" s="35">
        <v>0</v>
      </c>
      <c r="G105" s="35">
        <v>0</v>
      </c>
      <c r="H105" s="35">
        <v>0</v>
      </c>
      <c r="I105" s="35">
        <v>0</v>
      </c>
      <c r="J105" s="35">
        <v>0</v>
      </c>
      <c r="K105" s="35">
        <v>0</v>
      </c>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row>
    <row r="106" spans="1:40" s="16" customFormat="1" ht="13" customHeight="1" x14ac:dyDescent="0.35">
      <c r="A106" s="267"/>
      <c r="B106" s="294" t="s">
        <v>261</v>
      </c>
      <c r="C106" s="84" t="s">
        <v>262</v>
      </c>
      <c r="D106" s="35">
        <v>0</v>
      </c>
      <c r="E106" s="35">
        <v>0</v>
      </c>
      <c r="F106" s="35">
        <v>0</v>
      </c>
      <c r="G106" s="35">
        <v>0</v>
      </c>
      <c r="H106" s="35">
        <v>0</v>
      </c>
      <c r="I106" s="35">
        <v>0</v>
      </c>
      <c r="J106" s="35">
        <v>0</v>
      </c>
      <c r="K106" s="35">
        <v>0</v>
      </c>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row>
    <row r="107" spans="1:40" s="16" customFormat="1" x14ac:dyDescent="0.35">
      <c r="A107" s="267"/>
      <c r="B107" s="294" t="s">
        <v>263</v>
      </c>
      <c r="C107" s="84" t="s">
        <v>264</v>
      </c>
      <c r="D107" s="35">
        <v>0</v>
      </c>
      <c r="E107" s="35">
        <v>0</v>
      </c>
      <c r="F107" s="35">
        <v>0</v>
      </c>
      <c r="G107" s="35">
        <v>0</v>
      </c>
      <c r="H107" s="35">
        <v>0</v>
      </c>
      <c r="I107" s="35">
        <v>0</v>
      </c>
      <c r="J107" s="35">
        <v>0</v>
      </c>
      <c r="K107" s="35">
        <v>0</v>
      </c>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row>
    <row r="108" spans="1:40" s="16" customFormat="1" x14ac:dyDescent="0.35">
      <c r="A108" s="267"/>
      <c r="B108" s="294" t="s">
        <v>265</v>
      </c>
      <c r="C108" s="84" t="s">
        <v>266</v>
      </c>
      <c r="D108" s="35">
        <v>0</v>
      </c>
      <c r="E108" s="35">
        <v>0</v>
      </c>
      <c r="F108" s="35">
        <v>0</v>
      </c>
      <c r="G108" s="35">
        <v>0</v>
      </c>
      <c r="H108" s="35">
        <v>0</v>
      </c>
      <c r="I108" s="35">
        <v>0</v>
      </c>
      <c r="J108" s="35">
        <v>0</v>
      </c>
      <c r="K108" s="35">
        <v>0</v>
      </c>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row>
    <row r="109" spans="1:40" s="11" customFormat="1" ht="13" x14ac:dyDescent="0.35">
      <c r="A109" s="303"/>
      <c r="B109" s="29" t="s">
        <v>267</v>
      </c>
      <c r="C109" s="22" t="s">
        <v>268</v>
      </c>
      <c r="D109" s="37">
        <f>SUM(D105:D108)</f>
        <v>0</v>
      </c>
      <c r="E109" s="37">
        <f t="shared" ref="E109:K109" si="15">SUM(E105:E108)</f>
        <v>0</v>
      </c>
      <c r="F109" s="37">
        <f t="shared" si="15"/>
        <v>0</v>
      </c>
      <c r="G109" s="37">
        <f t="shared" si="15"/>
        <v>0</v>
      </c>
      <c r="H109" s="37">
        <f t="shared" si="15"/>
        <v>0</v>
      </c>
      <c r="I109" s="13">
        <f t="shared" si="15"/>
        <v>0</v>
      </c>
      <c r="J109" s="13">
        <f t="shared" si="15"/>
        <v>0</v>
      </c>
      <c r="K109" s="13">
        <f t="shared" si="15"/>
        <v>0</v>
      </c>
      <c r="L109" s="304"/>
      <c r="M109" s="304"/>
      <c r="N109" s="304"/>
      <c r="O109" s="304"/>
      <c r="P109" s="304"/>
      <c r="Q109" s="304"/>
      <c r="R109" s="304"/>
      <c r="S109" s="304"/>
      <c r="T109" s="304"/>
      <c r="U109" s="304"/>
      <c r="V109" s="304"/>
      <c r="W109" s="304"/>
      <c r="X109" s="304"/>
      <c r="Y109" s="304"/>
      <c r="Z109" s="304"/>
      <c r="AA109" s="304"/>
      <c r="AB109" s="304"/>
      <c r="AC109" s="304"/>
      <c r="AD109" s="304"/>
      <c r="AE109" s="304"/>
      <c r="AF109" s="304"/>
      <c r="AG109" s="304"/>
      <c r="AH109" s="304"/>
      <c r="AI109" s="304"/>
      <c r="AJ109" s="304"/>
      <c r="AK109" s="304"/>
      <c r="AL109" s="304"/>
      <c r="AM109" s="304"/>
      <c r="AN109" s="304"/>
    </row>
    <row r="110" spans="1:40" s="16" customFormat="1" x14ac:dyDescent="0.35">
      <c r="A110" s="267"/>
      <c r="B110" s="294"/>
      <c r="C110" s="84"/>
      <c r="D110" s="49"/>
      <c r="E110" s="49"/>
      <c r="F110" s="49"/>
      <c r="G110" s="49"/>
      <c r="H110" s="49"/>
      <c r="I110" s="50"/>
      <c r="J110" s="50"/>
      <c r="K110" s="50"/>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row>
    <row r="111" spans="1:40" s="16" customFormat="1" x14ac:dyDescent="0.35">
      <c r="A111" s="301"/>
      <c r="B111" s="302"/>
      <c r="C111" s="94"/>
      <c r="D111" s="95"/>
      <c r="E111" s="95"/>
      <c r="F111" s="95"/>
      <c r="G111" s="95"/>
      <c r="H111" s="95"/>
      <c r="I111" s="95"/>
      <c r="J111" s="103"/>
      <c r="K111" s="103"/>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row>
    <row r="112" spans="1:40" s="16" customFormat="1" ht="13" x14ac:dyDescent="0.35">
      <c r="A112" s="267"/>
      <c r="B112" s="305"/>
      <c r="C112" s="30"/>
      <c r="D112" s="42"/>
      <c r="E112" s="67"/>
      <c r="F112" s="67"/>
      <c r="G112" s="67"/>
      <c r="H112" s="67"/>
      <c r="I112" s="68"/>
      <c r="J112" s="68"/>
      <c r="K112" s="6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row>
    <row r="113" spans="1:40" s="16" customFormat="1" ht="13" x14ac:dyDescent="0.35">
      <c r="A113" s="267"/>
      <c r="B113" s="294"/>
      <c r="C113" s="22"/>
      <c r="D113" s="342" t="str">
        <f>+D$9</f>
        <v/>
      </c>
      <c r="E113" s="342" t="str">
        <f t="shared" ref="E113:K113" si="16">+E$9</f>
        <v/>
      </c>
      <c r="F113" s="342" t="str">
        <f t="shared" si="16"/>
        <v/>
      </c>
      <c r="G113" s="342" t="str">
        <f t="shared" si="16"/>
        <v xml:space="preserve">Current </v>
      </c>
      <c r="H113" s="342" t="str">
        <f t="shared" si="16"/>
        <v>F/cast 1</v>
      </c>
      <c r="I113" s="343" t="str">
        <f t="shared" si="16"/>
        <v>F/cast 2</v>
      </c>
      <c r="J113" s="343" t="str">
        <f t="shared" si="16"/>
        <v xml:space="preserve">F/cast 3 </v>
      </c>
      <c r="K113" s="12" t="str">
        <f t="shared" si="16"/>
        <v>F/cast 4</v>
      </c>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row>
    <row r="114" spans="1:40" s="16" customFormat="1" ht="13" x14ac:dyDescent="0.35">
      <c r="A114" s="267"/>
      <c r="B114" s="294"/>
      <c r="C114" s="22"/>
      <c r="D114" s="344" t="str">
        <f>+D$10</f>
        <v/>
      </c>
      <c r="E114" s="344" t="str">
        <f t="shared" ref="E114:K114" si="17">+E$10</f>
        <v/>
      </c>
      <c r="F114" s="344" t="str">
        <f t="shared" si="17"/>
        <v/>
      </c>
      <c r="G114" s="344" t="str">
        <f t="shared" si="17"/>
        <v/>
      </c>
      <c r="H114" s="344" t="str">
        <f t="shared" si="17"/>
        <v/>
      </c>
      <c r="I114" s="345" t="str">
        <f t="shared" si="17"/>
        <v/>
      </c>
      <c r="J114" s="345" t="str">
        <f t="shared" si="17"/>
        <v/>
      </c>
      <c r="K114" s="211" t="str">
        <f t="shared" si="17"/>
        <v/>
      </c>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row>
    <row r="115" spans="1:40" s="16" customFormat="1" ht="13" x14ac:dyDescent="0.35">
      <c r="A115" s="267"/>
      <c r="B115" s="29" t="s">
        <v>269</v>
      </c>
      <c r="C115" s="22"/>
      <c r="D115" s="341" t="str">
        <f>+'Financial tables'!D$11</f>
        <v>select</v>
      </c>
      <c r="E115" s="341" t="str">
        <f>+'Financial tables'!E$11</f>
        <v>select</v>
      </c>
      <c r="F115" s="341" t="str">
        <f>+'Financial tables'!F$11</f>
        <v>select</v>
      </c>
      <c r="G115" s="341" t="str">
        <f>+'Financial tables'!G$11</f>
        <v>select</v>
      </c>
      <c r="H115" s="341" t="str">
        <f>+'Financial tables'!H$11</f>
        <v>select</v>
      </c>
      <c r="I115" s="341" t="str">
        <f>+'Financial tables'!I$11</f>
        <v>select</v>
      </c>
      <c r="J115" s="341" t="str">
        <f>+'Financial tables'!J$11</f>
        <v>select</v>
      </c>
      <c r="K115" s="82" t="str">
        <f>+'Financial tables'!K$11</f>
        <v>select</v>
      </c>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row>
    <row r="116" spans="1:40" s="16" customFormat="1" ht="13" x14ac:dyDescent="0.35">
      <c r="A116" s="267"/>
      <c r="B116" s="29">
        <v>1</v>
      </c>
      <c r="C116" s="22" t="s">
        <v>270</v>
      </c>
      <c r="D116" s="49"/>
      <c r="E116" s="49"/>
      <c r="F116" s="49"/>
      <c r="G116" s="49"/>
      <c r="H116" s="49"/>
      <c r="I116" s="50"/>
      <c r="J116" s="50"/>
      <c r="K116" s="50"/>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row>
    <row r="117" spans="1:40" s="16" customFormat="1" x14ac:dyDescent="0.35">
      <c r="A117" s="267"/>
      <c r="B117" s="294" t="s">
        <v>5</v>
      </c>
      <c r="C117" s="84" t="s">
        <v>271</v>
      </c>
      <c r="D117" s="34">
        <f>+D48</f>
        <v>0</v>
      </c>
      <c r="E117" s="34">
        <f t="shared" ref="E117:K117" si="18">+E48</f>
        <v>0</v>
      </c>
      <c r="F117" s="34">
        <f t="shared" si="18"/>
        <v>0</v>
      </c>
      <c r="G117" s="34">
        <f t="shared" si="18"/>
        <v>0</v>
      </c>
      <c r="H117" s="34">
        <f t="shared" si="18"/>
        <v>0</v>
      </c>
      <c r="I117" s="34">
        <f t="shared" si="18"/>
        <v>0</v>
      </c>
      <c r="J117" s="34">
        <f t="shared" si="18"/>
        <v>0</v>
      </c>
      <c r="K117" s="7">
        <f t="shared" si="18"/>
        <v>0</v>
      </c>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row>
    <row r="118" spans="1:40" s="16" customFormat="1" x14ac:dyDescent="0.35">
      <c r="A118" s="267"/>
      <c r="B118" s="294"/>
      <c r="C118" s="84"/>
      <c r="D118" s="34"/>
      <c r="E118" s="34"/>
      <c r="F118" s="34"/>
      <c r="G118" s="34"/>
      <c r="H118" s="34"/>
      <c r="I118" s="7"/>
      <c r="J118" s="7"/>
      <c r="K118" s="7"/>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row>
    <row r="119" spans="1:40" s="16" customFormat="1" ht="13" x14ac:dyDescent="0.35">
      <c r="A119" s="267"/>
      <c r="B119" s="29">
        <v>2</v>
      </c>
      <c r="C119" s="22" t="s">
        <v>272</v>
      </c>
      <c r="D119" s="49"/>
      <c r="E119" s="49"/>
      <c r="F119" s="49"/>
      <c r="G119" s="49"/>
      <c r="H119" s="49"/>
      <c r="I119" s="50"/>
      <c r="J119" s="50"/>
      <c r="K119" s="50"/>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row>
    <row r="120" spans="1:40" x14ac:dyDescent="0.35">
      <c r="A120" s="226"/>
      <c r="B120" s="294" t="s">
        <v>57</v>
      </c>
      <c r="C120" s="84" t="s">
        <v>273</v>
      </c>
      <c r="D120" s="35">
        <v>0</v>
      </c>
      <c r="E120" s="35">
        <v>0</v>
      </c>
      <c r="F120" s="35">
        <v>0</v>
      </c>
      <c r="G120" s="35">
        <v>0</v>
      </c>
      <c r="H120" s="35">
        <v>0</v>
      </c>
      <c r="I120" s="35">
        <v>0</v>
      </c>
      <c r="J120" s="35">
        <v>0</v>
      </c>
      <c r="K120" s="35">
        <v>0</v>
      </c>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row>
    <row r="121" spans="1:40" s="16" customFormat="1" x14ac:dyDescent="0.35">
      <c r="A121" s="267"/>
      <c r="B121" s="294" t="s">
        <v>59</v>
      </c>
      <c r="C121" s="84" t="s">
        <v>274</v>
      </c>
      <c r="D121" s="35">
        <v>0</v>
      </c>
      <c r="E121" s="35">
        <v>0</v>
      </c>
      <c r="F121" s="35">
        <v>0</v>
      </c>
      <c r="G121" s="35">
        <v>0</v>
      </c>
      <c r="H121" s="35">
        <v>0</v>
      </c>
      <c r="I121" s="35">
        <v>0</v>
      </c>
      <c r="J121" s="35">
        <v>0</v>
      </c>
      <c r="K121" s="35">
        <v>0</v>
      </c>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row>
    <row r="122" spans="1:40" s="16" customFormat="1" x14ac:dyDescent="0.35">
      <c r="A122" s="267"/>
      <c r="B122" s="294" t="s">
        <v>61</v>
      </c>
      <c r="C122" s="84" t="s">
        <v>275</v>
      </c>
      <c r="D122" s="35">
        <v>0</v>
      </c>
      <c r="E122" s="35">
        <v>0</v>
      </c>
      <c r="F122" s="35">
        <v>0</v>
      </c>
      <c r="G122" s="35">
        <v>0</v>
      </c>
      <c r="H122" s="35">
        <v>0</v>
      </c>
      <c r="I122" s="35">
        <v>0</v>
      </c>
      <c r="J122" s="35">
        <v>0</v>
      </c>
      <c r="K122" s="35">
        <v>0</v>
      </c>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row>
    <row r="123" spans="1:40" s="16" customFormat="1" x14ac:dyDescent="0.35">
      <c r="A123" s="267"/>
      <c r="B123" s="294" t="s">
        <v>63</v>
      </c>
      <c r="C123" s="84" t="s">
        <v>276</v>
      </c>
      <c r="D123" s="35">
        <v>0</v>
      </c>
      <c r="E123" s="35">
        <v>0</v>
      </c>
      <c r="F123" s="35">
        <v>0</v>
      </c>
      <c r="G123" s="35">
        <v>0</v>
      </c>
      <c r="H123" s="35">
        <v>0</v>
      </c>
      <c r="I123" s="35">
        <v>0</v>
      </c>
      <c r="J123" s="35">
        <v>0</v>
      </c>
      <c r="K123" s="35">
        <v>0</v>
      </c>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row>
    <row r="124" spans="1:40" s="16" customFormat="1" x14ac:dyDescent="0.35">
      <c r="A124" s="267"/>
      <c r="B124" s="294" t="s">
        <v>65</v>
      </c>
      <c r="C124" s="84" t="s">
        <v>277</v>
      </c>
      <c r="D124" s="35">
        <v>0</v>
      </c>
      <c r="E124" s="35">
        <v>0</v>
      </c>
      <c r="F124" s="35">
        <v>0</v>
      </c>
      <c r="G124" s="35">
        <v>0</v>
      </c>
      <c r="H124" s="35">
        <v>0</v>
      </c>
      <c r="I124" s="35">
        <v>0</v>
      </c>
      <c r="J124" s="35">
        <v>0</v>
      </c>
      <c r="K124" s="35">
        <v>0</v>
      </c>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row>
    <row r="125" spans="1:40" s="16" customFormat="1" x14ac:dyDescent="0.35">
      <c r="A125" s="267"/>
      <c r="B125" s="294"/>
      <c r="C125" s="84"/>
      <c r="D125" s="34"/>
      <c r="E125" s="34"/>
      <c r="F125" s="7"/>
      <c r="G125" s="34"/>
      <c r="H125" s="34"/>
      <c r="I125" s="7"/>
      <c r="J125" s="7"/>
      <c r="K125" s="7"/>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row>
    <row r="126" spans="1:40" s="16" customFormat="1" ht="13" x14ac:dyDescent="0.35">
      <c r="A126" s="267"/>
      <c r="B126" s="29">
        <v>3</v>
      </c>
      <c r="C126" s="22" t="s">
        <v>278</v>
      </c>
      <c r="D126" s="34"/>
      <c r="E126" s="34"/>
      <c r="F126" s="7"/>
      <c r="G126" s="34"/>
      <c r="H126" s="34"/>
      <c r="I126" s="7"/>
      <c r="J126" s="7"/>
      <c r="K126" s="7"/>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row>
    <row r="127" spans="1:40" s="16" customFormat="1" x14ac:dyDescent="0.35">
      <c r="A127" s="267"/>
      <c r="B127" s="294" t="s">
        <v>70</v>
      </c>
      <c r="C127" s="84" t="s">
        <v>279</v>
      </c>
      <c r="D127" s="35">
        <v>0</v>
      </c>
      <c r="E127" s="35">
        <v>0</v>
      </c>
      <c r="F127" s="35">
        <v>0</v>
      </c>
      <c r="G127" s="35">
        <v>0</v>
      </c>
      <c r="H127" s="35">
        <v>0</v>
      </c>
      <c r="I127" s="35">
        <v>0</v>
      </c>
      <c r="J127" s="35">
        <v>0</v>
      </c>
      <c r="K127" s="35">
        <v>0</v>
      </c>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row>
    <row r="128" spans="1:40" s="73" customFormat="1" x14ac:dyDescent="0.35">
      <c r="A128" s="267"/>
      <c r="B128" s="294" t="s">
        <v>72</v>
      </c>
      <c r="C128" s="84" t="s">
        <v>280</v>
      </c>
      <c r="D128" s="35">
        <v>0</v>
      </c>
      <c r="E128" s="35">
        <v>0</v>
      </c>
      <c r="F128" s="35">
        <v>0</v>
      </c>
      <c r="G128" s="35">
        <v>0</v>
      </c>
      <c r="H128" s="35">
        <v>0</v>
      </c>
      <c r="I128" s="35">
        <v>0</v>
      </c>
      <c r="J128" s="35">
        <v>0</v>
      </c>
      <c r="K128" s="35">
        <v>0</v>
      </c>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row>
    <row r="129" spans="1:40" s="73" customFormat="1" x14ac:dyDescent="0.35">
      <c r="A129" s="267"/>
      <c r="B129" s="294" t="s">
        <v>74</v>
      </c>
      <c r="C129" s="84" t="s">
        <v>281</v>
      </c>
      <c r="D129" s="35">
        <v>0</v>
      </c>
      <c r="E129" s="35">
        <v>0</v>
      </c>
      <c r="F129" s="35">
        <v>0</v>
      </c>
      <c r="G129" s="35">
        <v>0</v>
      </c>
      <c r="H129" s="35">
        <v>0</v>
      </c>
      <c r="I129" s="35">
        <v>0</v>
      </c>
      <c r="J129" s="35">
        <v>0</v>
      </c>
      <c r="K129" s="35">
        <v>0</v>
      </c>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row>
    <row r="130" spans="1:40" s="73" customFormat="1" x14ac:dyDescent="0.35">
      <c r="A130" s="267"/>
      <c r="B130" s="294" t="s">
        <v>237</v>
      </c>
      <c r="C130" s="84" t="s">
        <v>282</v>
      </c>
      <c r="D130" s="35">
        <v>0</v>
      </c>
      <c r="E130" s="35">
        <v>0</v>
      </c>
      <c r="F130" s="35">
        <v>0</v>
      </c>
      <c r="G130" s="35">
        <v>0</v>
      </c>
      <c r="H130" s="35">
        <v>0</v>
      </c>
      <c r="I130" s="35">
        <v>0</v>
      </c>
      <c r="J130" s="35">
        <v>0</v>
      </c>
      <c r="K130" s="35">
        <v>0</v>
      </c>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row>
    <row r="131" spans="1:40" s="73" customFormat="1" x14ac:dyDescent="0.35">
      <c r="A131" s="267"/>
      <c r="B131" s="294" t="s">
        <v>239</v>
      </c>
      <c r="C131" s="84" t="s">
        <v>283</v>
      </c>
      <c r="D131" s="35">
        <v>0</v>
      </c>
      <c r="E131" s="35">
        <v>0</v>
      </c>
      <c r="F131" s="35">
        <v>0</v>
      </c>
      <c r="G131" s="35">
        <v>0</v>
      </c>
      <c r="H131" s="35">
        <v>0</v>
      </c>
      <c r="I131" s="35">
        <v>0</v>
      </c>
      <c r="J131" s="35">
        <v>0</v>
      </c>
      <c r="K131" s="35">
        <v>0</v>
      </c>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row>
    <row r="132" spans="1:40" s="73" customFormat="1" x14ac:dyDescent="0.35">
      <c r="A132" s="267"/>
      <c r="B132" s="294"/>
      <c r="C132" s="84"/>
      <c r="D132" s="34"/>
      <c r="E132" s="34"/>
      <c r="F132" s="7"/>
      <c r="G132" s="34"/>
      <c r="H132" s="34"/>
      <c r="I132" s="7"/>
      <c r="J132" s="7"/>
      <c r="K132" s="7"/>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row>
    <row r="133" spans="1:40" s="11" customFormat="1" ht="13" x14ac:dyDescent="0.35">
      <c r="A133" s="303"/>
      <c r="B133" s="29">
        <v>4</v>
      </c>
      <c r="C133" s="22" t="s">
        <v>284</v>
      </c>
      <c r="D133" s="42">
        <f>SUM(D117:D132)</f>
        <v>0</v>
      </c>
      <c r="E133" s="42">
        <f t="shared" ref="E133:K133" si="19">SUM(E117:E132)</f>
        <v>0</v>
      </c>
      <c r="F133" s="42">
        <f t="shared" si="19"/>
        <v>0</v>
      </c>
      <c r="G133" s="42">
        <f t="shared" si="19"/>
        <v>0</v>
      </c>
      <c r="H133" s="42">
        <f t="shared" si="19"/>
        <v>0</v>
      </c>
      <c r="I133" s="42">
        <f t="shared" si="19"/>
        <v>0</v>
      </c>
      <c r="J133" s="42">
        <f t="shared" si="19"/>
        <v>0</v>
      </c>
      <c r="K133" s="42">
        <f t="shared" si="19"/>
        <v>0</v>
      </c>
      <c r="L133" s="304"/>
      <c r="M133" s="304"/>
      <c r="N133" s="304"/>
      <c r="O133" s="304"/>
      <c r="P133" s="304"/>
      <c r="Q133" s="304"/>
      <c r="R133" s="304"/>
      <c r="S133" s="304"/>
      <c r="T133" s="304"/>
      <c r="U133" s="304"/>
      <c r="V133" s="304"/>
      <c r="W133" s="304"/>
      <c r="X133" s="304"/>
      <c r="Y133" s="304"/>
      <c r="Z133" s="304"/>
      <c r="AA133" s="304"/>
      <c r="AB133" s="304"/>
      <c r="AC133" s="304"/>
      <c r="AD133" s="304"/>
      <c r="AE133" s="304"/>
      <c r="AF133" s="304"/>
      <c r="AG133" s="304"/>
      <c r="AH133" s="304"/>
      <c r="AI133" s="304"/>
      <c r="AJ133" s="304"/>
      <c r="AK133" s="304"/>
      <c r="AL133" s="304"/>
      <c r="AM133" s="304"/>
      <c r="AN133" s="304"/>
    </row>
    <row r="134" spans="1:40" s="11" customFormat="1" ht="13" x14ac:dyDescent="0.35">
      <c r="A134" s="303"/>
      <c r="B134" s="29"/>
      <c r="C134" s="22"/>
      <c r="D134" s="36"/>
      <c r="E134" s="36"/>
      <c r="F134" s="12"/>
      <c r="G134" s="36"/>
      <c r="H134" s="36"/>
      <c r="I134" s="12"/>
      <c r="J134" s="12"/>
      <c r="K134" s="12"/>
      <c r="L134" s="304"/>
      <c r="M134" s="304"/>
      <c r="N134" s="304"/>
      <c r="O134" s="304"/>
      <c r="P134" s="304"/>
      <c r="Q134" s="304"/>
      <c r="R134" s="304"/>
      <c r="S134" s="304"/>
      <c r="T134" s="304"/>
      <c r="U134" s="304"/>
      <c r="V134" s="304"/>
      <c r="W134" s="304"/>
      <c r="X134" s="304"/>
      <c r="Y134" s="304"/>
      <c r="Z134" s="304"/>
      <c r="AA134" s="304"/>
      <c r="AB134" s="304"/>
      <c r="AC134" s="304"/>
      <c r="AD134" s="304"/>
      <c r="AE134" s="304"/>
      <c r="AF134" s="304"/>
      <c r="AG134" s="304"/>
      <c r="AH134" s="304"/>
      <c r="AI134" s="304"/>
      <c r="AJ134" s="304"/>
      <c r="AK134" s="304"/>
      <c r="AL134" s="304"/>
      <c r="AM134" s="304"/>
      <c r="AN134" s="304"/>
    </row>
    <row r="135" spans="1:40" s="16" customFormat="1" ht="13" x14ac:dyDescent="0.35">
      <c r="A135" s="267"/>
      <c r="B135" s="29">
        <v>5</v>
      </c>
      <c r="C135" s="22" t="s">
        <v>285</v>
      </c>
      <c r="D135" s="34"/>
      <c r="E135" s="34"/>
      <c r="F135" s="7"/>
      <c r="G135" s="34"/>
      <c r="H135" s="34"/>
      <c r="I135" s="7"/>
      <c r="J135" s="7"/>
      <c r="K135" s="7"/>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row>
    <row r="136" spans="1:40" s="16" customFormat="1" x14ac:dyDescent="0.35">
      <c r="A136" s="267"/>
      <c r="B136" s="294" t="s">
        <v>84</v>
      </c>
      <c r="C136" s="84" t="s">
        <v>286</v>
      </c>
      <c r="D136" s="35">
        <v>0</v>
      </c>
      <c r="E136" s="35">
        <v>0</v>
      </c>
      <c r="F136" s="35">
        <v>0</v>
      </c>
      <c r="G136" s="35">
        <v>0</v>
      </c>
      <c r="H136" s="35">
        <v>0</v>
      </c>
      <c r="I136" s="35">
        <v>0</v>
      </c>
      <c r="J136" s="35">
        <v>0</v>
      </c>
      <c r="K136" s="35">
        <v>0</v>
      </c>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row>
    <row r="137" spans="1:40" s="16" customFormat="1" x14ac:dyDescent="0.35">
      <c r="A137" s="267"/>
      <c r="B137" s="294" t="s">
        <v>86</v>
      </c>
      <c r="C137" s="84" t="s">
        <v>287</v>
      </c>
      <c r="D137" s="35">
        <v>0</v>
      </c>
      <c r="E137" s="35">
        <v>0</v>
      </c>
      <c r="F137" s="35">
        <v>0</v>
      </c>
      <c r="G137" s="35">
        <v>0</v>
      </c>
      <c r="H137" s="35">
        <v>0</v>
      </c>
      <c r="I137" s="35">
        <v>0</v>
      </c>
      <c r="J137" s="35">
        <v>0</v>
      </c>
      <c r="K137" s="35">
        <v>0</v>
      </c>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row>
    <row r="138" spans="1:40" s="16" customFormat="1" x14ac:dyDescent="0.35">
      <c r="A138" s="267"/>
      <c r="B138" s="294" t="s">
        <v>88</v>
      </c>
      <c r="C138" s="84" t="s">
        <v>288</v>
      </c>
      <c r="D138" s="35">
        <v>0</v>
      </c>
      <c r="E138" s="35">
        <v>0</v>
      </c>
      <c r="F138" s="35">
        <v>0</v>
      </c>
      <c r="G138" s="35">
        <v>0</v>
      </c>
      <c r="H138" s="35">
        <v>0</v>
      </c>
      <c r="I138" s="35">
        <v>0</v>
      </c>
      <c r="J138" s="35">
        <v>0</v>
      </c>
      <c r="K138" s="35">
        <v>0</v>
      </c>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row>
    <row r="139" spans="1:40" s="16" customFormat="1" x14ac:dyDescent="0.35">
      <c r="A139" s="267"/>
      <c r="B139" s="294" t="s">
        <v>90</v>
      </c>
      <c r="C139" s="84" t="s">
        <v>279</v>
      </c>
      <c r="D139" s="35">
        <v>0</v>
      </c>
      <c r="E139" s="35">
        <v>0</v>
      </c>
      <c r="F139" s="35">
        <v>0</v>
      </c>
      <c r="G139" s="35">
        <v>0</v>
      </c>
      <c r="H139" s="35">
        <v>0</v>
      </c>
      <c r="I139" s="35">
        <v>0</v>
      </c>
      <c r="J139" s="35">
        <v>0</v>
      </c>
      <c r="K139" s="35">
        <v>0</v>
      </c>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row>
    <row r="140" spans="1:40" s="16" customFormat="1" x14ac:dyDescent="0.35">
      <c r="A140" s="267"/>
      <c r="B140" s="294" t="s">
        <v>289</v>
      </c>
      <c r="C140" s="84" t="s">
        <v>290</v>
      </c>
      <c r="D140" s="35">
        <v>0</v>
      </c>
      <c r="E140" s="35">
        <v>0</v>
      </c>
      <c r="F140" s="35">
        <v>0</v>
      </c>
      <c r="G140" s="35">
        <v>0</v>
      </c>
      <c r="H140" s="35">
        <v>0</v>
      </c>
      <c r="I140" s="35">
        <v>0</v>
      </c>
      <c r="J140" s="35">
        <v>0</v>
      </c>
      <c r="K140" s="35">
        <v>0</v>
      </c>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row>
    <row r="141" spans="1:40" s="16" customFormat="1" x14ac:dyDescent="0.35">
      <c r="A141" s="267"/>
      <c r="B141" s="294" t="s">
        <v>98</v>
      </c>
      <c r="C141" s="84" t="s">
        <v>291</v>
      </c>
      <c r="D141" s="35">
        <v>0</v>
      </c>
      <c r="E141" s="35">
        <v>0</v>
      </c>
      <c r="F141" s="35">
        <v>0</v>
      </c>
      <c r="G141" s="35">
        <v>0</v>
      </c>
      <c r="H141" s="35">
        <v>0</v>
      </c>
      <c r="I141" s="35">
        <v>0</v>
      </c>
      <c r="J141" s="35">
        <v>0</v>
      </c>
      <c r="K141" s="35">
        <v>0</v>
      </c>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row>
    <row r="142" spans="1:40" s="16" customFormat="1" x14ac:dyDescent="0.35">
      <c r="A142" s="267"/>
      <c r="B142" s="294" t="s">
        <v>292</v>
      </c>
      <c r="C142" s="84" t="s">
        <v>293</v>
      </c>
      <c r="D142" s="35">
        <v>0</v>
      </c>
      <c r="E142" s="35">
        <v>0</v>
      </c>
      <c r="F142" s="35">
        <v>0</v>
      </c>
      <c r="G142" s="35">
        <v>0</v>
      </c>
      <c r="H142" s="35">
        <v>0</v>
      </c>
      <c r="I142" s="35">
        <v>0</v>
      </c>
      <c r="J142" s="35">
        <v>0</v>
      </c>
      <c r="K142" s="35">
        <v>0</v>
      </c>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row>
    <row r="143" spans="1:40" s="16" customFormat="1" x14ac:dyDescent="0.35">
      <c r="A143" s="267"/>
      <c r="B143" s="294" t="s">
        <v>294</v>
      </c>
      <c r="C143" s="84" t="s">
        <v>295</v>
      </c>
      <c r="D143" s="51">
        <f>SUM(D136:D142)</f>
        <v>0</v>
      </c>
      <c r="E143" s="51">
        <f t="shared" ref="E143:K143" si="20">SUM(E136:E142)</f>
        <v>0</v>
      </c>
      <c r="F143" s="51">
        <f t="shared" si="20"/>
        <v>0</v>
      </c>
      <c r="G143" s="51">
        <f t="shared" si="20"/>
        <v>0</v>
      </c>
      <c r="H143" s="51">
        <f t="shared" si="20"/>
        <v>0</v>
      </c>
      <c r="I143" s="51">
        <f t="shared" si="20"/>
        <v>0</v>
      </c>
      <c r="J143" s="51">
        <f t="shared" si="20"/>
        <v>0</v>
      </c>
      <c r="K143" s="51">
        <f t="shared" si="20"/>
        <v>0</v>
      </c>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row>
    <row r="144" spans="1:40" s="16" customFormat="1" x14ac:dyDescent="0.35">
      <c r="A144" s="267"/>
      <c r="B144" s="294"/>
      <c r="C144" s="84"/>
      <c r="D144" s="34"/>
      <c r="E144" s="34"/>
      <c r="F144" s="7"/>
      <c r="G144" s="34"/>
      <c r="H144" s="34"/>
      <c r="I144" s="7"/>
      <c r="J144" s="7"/>
      <c r="K144" s="7"/>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row>
    <row r="145" spans="1:40" s="16" customFormat="1" ht="13" x14ac:dyDescent="0.35">
      <c r="A145" s="267"/>
      <c r="B145" s="29">
        <v>6</v>
      </c>
      <c r="C145" s="22" t="s">
        <v>296</v>
      </c>
      <c r="D145" s="34"/>
      <c r="E145" s="34"/>
      <c r="F145" s="7"/>
      <c r="G145" s="34"/>
      <c r="H145" s="34"/>
      <c r="I145" s="7"/>
      <c r="J145" s="7"/>
      <c r="K145" s="7"/>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row>
    <row r="146" spans="1:40" s="16" customFormat="1" ht="25" x14ac:dyDescent="0.35">
      <c r="A146" s="267"/>
      <c r="B146" s="294" t="s">
        <v>101</v>
      </c>
      <c r="C146" s="84" t="s">
        <v>297</v>
      </c>
      <c r="D146" s="35">
        <v>0</v>
      </c>
      <c r="E146" s="35">
        <v>0</v>
      </c>
      <c r="F146" s="35">
        <v>0</v>
      </c>
      <c r="G146" s="35">
        <v>0</v>
      </c>
      <c r="H146" s="35">
        <v>0</v>
      </c>
      <c r="I146" s="35">
        <v>0</v>
      </c>
      <c r="J146" s="35">
        <v>0</v>
      </c>
      <c r="K146" s="35">
        <v>0</v>
      </c>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row>
    <row r="147" spans="1:40" s="16" customFormat="1" x14ac:dyDescent="0.35">
      <c r="A147" s="267"/>
      <c r="B147" s="294" t="s">
        <v>103</v>
      </c>
      <c r="C147" s="84" t="s">
        <v>298</v>
      </c>
      <c r="D147" s="35">
        <v>0</v>
      </c>
      <c r="E147" s="35">
        <v>0</v>
      </c>
      <c r="F147" s="35">
        <v>0</v>
      </c>
      <c r="G147" s="35">
        <v>0</v>
      </c>
      <c r="H147" s="35">
        <v>0</v>
      </c>
      <c r="I147" s="35">
        <v>0</v>
      </c>
      <c r="J147" s="35">
        <v>0</v>
      </c>
      <c r="K147" s="35">
        <v>0</v>
      </c>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row>
    <row r="148" spans="1:40" s="16" customFormat="1" x14ac:dyDescent="0.35">
      <c r="A148" s="267"/>
      <c r="B148" s="294" t="s">
        <v>105</v>
      </c>
      <c r="C148" s="84" t="s">
        <v>299</v>
      </c>
      <c r="D148" s="35">
        <v>0</v>
      </c>
      <c r="E148" s="35">
        <v>0</v>
      </c>
      <c r="F148" s="35">
        <v>0</v>
      </c>
      <c r="G148" s="35">
        <v>0</v>
      </c>
      <c r="H148" s="35">
        <v>0</v>
      </c>
      <c r="I148" s="35">
        <v>0</v>
      </c>
      <c r="J148" s="35">
        <v>0</v>
      </c>
      <c r="K148" s="35">
        <v>0</v>
      </c>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row>
    <row r="149" spans="1:40" s="16" customFormat="1" x14ac:dyDescent="0.35">
      <c r="A149" s="267"/>
      <c r="B149" s="294" t="s">
        <v>107</v>
      </c>
      <c r="C149" s="84" t="s">
        <v>300</v>
      </c>
      <c r="D149" s="35">
        <v>0</v>
      </c>
      <c r="E149" s="35">
        <v>0</v>
      </c>
      <c r="F149" s="35">
        <v>0</v>
      </c>
      <c r="G149" s="35">
        <v>0</v>
      </c>
      <c r="H149" s="35">
        <v>0</v>
      </c>
      <c r="I149" s="35">
        <v>0</v>
      </c>
      <c r="J149" s="35">
        <v>0</v>
      </c>
      <c r="K149" s="35">
        <v>0</v>
      </c>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row>
    <row r="150" spans="1:40" s="16" customFormat="1" x14ac:dyDescent="0.35">
      <c r="A150" s="267"/>
      <c r="B150" s="294" t="s">
        <v>109</v>
      </c>
      <c r="C150" s="84" t="s">
        <v>301</v>
      </c>
      <c r="D150" s="35">
        <v>0</v>
      </c>
      <c r="E150" s="35">
        <v>0</v>
      </c>
      <c r="F150" s="35">
        <v>0</v>
      </c>
      <c r="G150" s="35">
        <v>0</v>
      </c>
      <c r="H150" s="35">
        <v>0</v>
      </c>
      <c r="I150" s="35">
        <v>0</v>
      </c>
      <c r="J150" s="35">
        <v>0</v>
      </c>
      <c r="K150" s="35">
        <v>0</v>
      </c>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row>
    <row r="151" spans="1:40" s="16" customFormat="1" x14ac:dyDescent="0.35">
      <c r="A151" s="267"/>
      <c r="B151" s="294" t="s">
        <v>302</v>
      </c>
      <c r="C151" s="84" t="s">
        <v>303</v>
      </c>
      <c r="D151" s="35">
        <v>0</v>
      </c>
      <c r="E151" s="35">
        <v>0</v>
      </c>
      <c r="F151" s="35">
        <v>0</v>
      </c>
      <c r="G151" s="35">
        <v>0</v>
      </c>
      <c r="H151" s="35">
        <v>0</v>
      </c>
      <c r="I151" s="35">
        <v>0</v>
      </c>
      <c r="J151" s="35">
        <v>0</v>
      </c>
      <c r="K151" s="35">
        <v>0</v>
      </c>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row>
    <row r="152" spans="1:40" s="16" customFormat="1" x14ac:dyDescent="0.35">
      <c r="A152" s="267"/>
      <c r="B152" s="294" t="s">
        <v>304</v>
      </c>
      <c r="C152" s="84" t="s">
        <v>305</v>
      </c>
      <c r="D152" s="51">
        <f>SUM(D146:D151)</f>
        <v>0</v>
      </c>
      <c r="E152" s="51">
        <f t="shared" ref="E152:K152" si="21">SUM(E146:E151)</f>
        <v>0</v>
      </c>
      <c r="F152" s="51">
        <f t="shared" si="21"/>
        <v>0</v>
      </c>
      <c r="G152" s="51">
        <f t="shared" si="21"/>
        <v>0</v>
      </c>
      <c r="H152" s="51">
        <f t="shared" si="21"/>
        <v>0</v>
      </c>
      <c r="I152" s="51">
        <f t="shared" si="21"/>
        <v>0</v>
      </c>
      <c r="J152" s="51">
        <f t="shared" si="21"/>
        <v>0</v>
      </c>
      <c r="K152" s="51">
        <f t="shared" si="21"/>
        <v>0</v>
      </c>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row>
    <row r="153" spans="1:40" s="16" customFormat="1" x14ac:dyDescent="0.35">
      <c r="A153" s="267"/>
      <c r="B153" s="294"/>
      <c r="C153" s="84"/>
      <c r="D153" s="49"/>
      <c r="E153" s="49"/>
      <c r="F153" s="49"/>
      <c r="G153" s="49"/>
      <c r="H153" s="49"/>
      <c r="I153" s="50"/>
      <c r="J153" s="50"/>
      <c r="K153" s="50"/>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row>
    <row r="154" spans="1:40" s="11" customFormat="1" ht="13" x14ac:dyDescent="0.35">
      <c r="A154" s="303"/>
      <c r="B154" s="29">
        <v>7</v>
      </c>
      <c r="C154" s="22" t="s">
        <v>306</v>
      </c>
      <c r="D154" s="40">
        <f>+D133+D143+D152</f>
        <v>0</v>
      </c>
      <c r="E154" s="40">
        <f t="shared" ref="E154:K154" si="22">+E133+E143+E152</f>
        <v>0</v>
      </c>
      <c r="F154" s="40">
        <f t="shared" si="22"/>
        <v>0</v>
      </c>
      <c r="G154" s="40">
        <f t="shared" si="22"/>
        <v>0</v>
      </c>
      <c r="H154" s="40">
        <f t="shared" si="22"/>
        <v>0</v>
      </c>
      <c r="I154" s="40">
        <f t="shared" si="22"/>
        <v>0</v>
      </c>
      <c r="J154" s="40">
        <f t="shared" si="22"/>
        <v>0</v>
      </c>
      <c r="K154" s="40">
        <f t="shared" si="22"/>
        <v>0</v>
      </c>
      <c r="L154" s="304"/>
      <c r="M154" s="304"/>
      <c r="N154" s="304"/>
      <c r="O154" s="304"/>
      <c r="P154" s="304"/>
      <c r="Q154" s="304"/>
      <c r="R154" s="304"/>
      <c r="S154" s="304"/>
      <c r="T154" s="304"/>
      <c r="U154" s="304"/>
      <c r="V154" s="304"/>
      <c r="W154" s="304"/>
      <c r="X154" s="304"/>
      <c r="Y154" s="304"/>
      <c r="Z154" s="304"/>
      <c r="AA154" s="304"/>
      <c r="AB154" s="304"/>
      <c r="AC154" s="304"/>
      <c r="AD154" s="304"/>
      <c r="AE154" s="304"/>
      <c r="AF154" s="304"/>
      <c r="AG154" s="304"/>
      <c r="AH154" s="304"/>
      <c r="AI154" s="304"/>
      <c r="AJ154" s="304"/>
      <c r="AK154" s="304"/>
      <c r="AL154" s="304"/>
      <c r="AM154" s="304"/>
      <c r="AN154" s="304"/>
    </row>
    <row r="155" spans="1:40" s="16" customFormat="1" x14ac:dyDescent="0.35">
      <c r="A155" s="267"/>
      <c r="B155" s="294"/>
      <c r="C155" s="84"/>
      <c r="D155" s="38"/>
      <c r="E155" s="38"/>
      <c r="F155" s="38"/>
      <c r="G155" s="38"/>
      <c r="H155" s="38"/>
      <c r="I155" s="9"/>
      <c r="J155" s="9"/>
      <c r="K155" s="9"/>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row>
    <row r="156" spans="1:40" s="16" customFormat="1" x14ac:dyDescent="0.35">
      <c r="A156" s="267"/>
      <c r="B156" s="294">
        <v>8</v>
      </c>
      <c r="C156" s="84" t="s">
        <v>307</v>
      </c>
      <c r="D156" s="212">
        <v>0</v>
      </c>
      <c r="E156" s="34">
        <f>+D157</f>
        <v>0</v>
      </c>
      <c r="F156" s="34">
        <f>+E157</f>
        <v>0</v>
      </c>
      <c r="G156" s="7">
        <f>+F157</f>
        <v>0</v>
      </c>
      <c r="H156" s="212">
        <v>0</v>
      </c>
      <c r="I156" s="7">
        <f>+H157</f>
        <v>0</v>
      </c>
      <c r="J156" s="7">
        <f>+I157</f>
        <v>0</v>
      </c>
      <c r="K156" s="7">
        <f>+J157</f>
        <v>0</v>
      </c>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row>
    <row r="157" spans="1:40" s="11" customFormat="1" ht="15.75" customHeight="1" x14ac:dyDescent="0.35">
      <c r="A157" s="303"/>
      <c r="B157" s="29">
        <v>9</v>
      </c>
      <c r="C157" s="22" t="s">
        <v>308</v>
      </c>
      <c r="D157" s="40">
        <f>+D156+D154</f>
        <v>0</v>
      </c>
      <c r="E157" s="40">
        <f t="shared" ref="E157:K157" si="23">+E156+E154</f>
        <v>0</v>
      </c>
      <c r="F157" s="40">
        <f t="shared" si="23"/>
        <v>0</v>
      </c>
      <c r="G157" s="40">
        <f t="shared" si="23"/>
        <v>0</v>
      </c>
      <c r="H157" s="40">
        <f t="shared" si="23"/>
        <v>0</v>
      </c>
      <c r="I157" s="15">
        <f t="shared" si="23"/>
        <v>0</v>
      </c>
      <c r="J157" s="15">
        <f t="shared" si="23"/>
        <v>0</v>
      </c>
      <c r="K157" s="15">
        <f t="shared" si="23"/>
        <v>0</v>
      </c>
      <c r="L157" s="304"/>
      <c r="M157" s="304"/>
      <c r="N157" s="304"/>
      <c r="O157" s="304"/>
      <c r="P157" s="304"/>
      <c r="Q157" s="304"/>
      <c r="R157" s="304"/>
      <c r="S157" s="304"/>
      <c r="T157" s="304"/>
      <c r="U157" s="304"/>
      <c r="V157" s="304"/>
      <c r="W157" s="304"/>
      <c r="X157" s="304"/>
      <c r="Y157" s="304"/>
      <c r="Z157" s="304"/>
      <c r="AA157" s="304"/>
      <c r="AB157" s="304"/>
      <c r="AC157" s="304"/>
      <c r="AD157" s="304"/>
      <c r="AE157" s="304"/>
      <c r="AF157" s="304"/>
      <c r="AG157" s="304"/>
      <c r="AH157" s="304"/>
      <c r="AI157" s="304"/>
      <c r="AJ157" s="304"/>
      <c r="AK157" s="304"/>
      <c r="AL157" s="304"/>
      <c r="AM157" s="304"/>
      <c r="AN157" s="304"/>
    </row>
    <row r="158" spans="1:40" s="11" customFormat="1" ht="15.75" customHeight="1" x14ac:dyDescent="0.35">
      <c r="A158" s="306"/>
      <c r="B158" s="307"/>
      <c r="C158" s="41"/>
      <c r="D158" s="74"/>
      <c r="E158" s="74"/>
      <c r="F158" s="74"/>
      <c r="G158" s="74"/>
      <c r="H158" s="74"/>
      <c r="I158" s="308"/>
      <c r="J158" s="309"/>
      <c r="K158" s="310"/>
      <c r="L158" s="304"/>
      <c r="M158" s="304"/>
      <c r="N158" s="304"/>
      <c r="O158" s="304"/>
      <c r="P158" s="304"/>
      <c r="Q158" s="304"/>
      <c r="R158" s="304"/>
      <c r="S158" s="304"/>
      <c r="T158" s="304"/>
      <c r="U158" s="304"/>
      <c r="V158" s="304"/>
      <c r="W158" s="304"/>
      <c r="X158" s="304"/>
      <c r="Y158" s="304"/>
      <c r="Z158" s="304"/>
      <c r="AA158" s="304"/>
      <c r="AB158" s="304"/>
      <c r="AC158" s="304"/>
      <c r="AD158" s="304"/>
      <c r="AE158" s="304"/>
      <c r="AF158" s="304"/>
      <c r="AG158" s="304"/>
      <c r="AH158" s="304"/>
      <c r="AI158" s="304"/>
      <c r="AJ158" s="304"/>
      <c r="AK158" s="304"/>
      <c r="AL158" s="304"/>
      <c r="AM158" s="304"/>
      <c r="AN158" s="304"/>
    </row>
    <row r="159" spans="1:40" s="11" customFormat="1" ht="15.75" customHeight="1" x14ac:dyDescent="0.35">
      <c r="A159" s="303"/>
      <c r="B159" s="29"/>
      <c r="C159" s="22"/>
      <c r="D159" s="49"/>
      <c r="E159" s="49"/>
      <c r="F159" s="49"/>
      <c r="G159" s="49"/>
      <c r="H159" s="49"/>
      <c r="I159" s="49"/>
      <c r="J159" s="49"/>
      <c r="K159" s="50"/>
      <c r="L159" s="304"/>
      <c r="M159" s="304"/>
      <c r="N159" s="304"/>
      <c r="O159" s="304"/>
      <c r="P159" s="304"/>
      <c r="Q159" s="304"/>
      <c r="R159" s="304"/>
      <c r="S159" s="304"/>
      <c r="T159" s="304"/>
      <c r="U159" s="304"/>
      <c r="V159" s="304"/>
      <c r="W159" s="304"/>
      <c r="X159" s="304"/>
      <c r="Y159" s="304"/>
      <c r="Z159" s="304"/>
      <c r="AA159" s="304"/>
      <c r="AB159" s="304"/>
      <c r="AC159" s="304"/>
      <c r="AD159" s="304"/>
      <c r="AE159" s="304"/>
      <c r="AF159" s="304"/>
      <c r="AG159" s="304"/>
      <c r="AH159" s="304"/>
      <c r="AI159" s="304"/>
      <c r="AJ159" s="304"/>
      <c r="AK159" s="304"/>
      <c r="AL159" s="304"/>
      <c r="AM159" s="304"/>
      <c r="AN159" s="304"/>
    </row>
    <row r="160" spans="1:40" s="43" customFormat="1" ht="13" x14ac:dyDescent="0.35">
      <c r="A160" s="267"/>
      <c r="B160" s="81" t="s">
        <v>309</v>
      </c>
      <c r="C160" s="311"/>
      <c r="D160" s="82"/>
      <c r="E160" s="82"/>
      <c r="F160" s="82"/>
      <c r="G160" s="82"/>
      <c r="H160" s="341" t="str">
        <f>+'Financial tables'!H$11</f>
        <v>select</v>
      </c>
      <c r="I160" s="341" t="str">
        <f>+'Financial tables'!I$11</f>
        <v>select</v>
      </c>
      <c r="J160" s="341" t="str">
        <f>+'Financial tables'!J$11</f>
        <v>select</v>
      </c>
      <c r="K160" s="82" t="str">
        <f>+'Financial tables'!K$11</f>
        <v>select</v>
      </c>
      <c r="L160" s="304"/>
      <c r="M160" s="312"/>
      <c r="N160" s="313"/>
      <c r="O160" s="313"/>
      <c r="P160" s="313"/>
      <c r="Q160" s="313"/>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row>
    <row r="161" spans="1:40" s="43" customFormat="1" ht="13" x14ac:dyDescent="0.35">
      <c r="A161" s="267"/>
      <c r="B161" s="294" t="s">
        <v>5</v>
      </c>
      <c r="C161" s="314" t="s">
        <v>310</v>
      </c>
      <c r="D161" s="49"/>
      <c r="E161" s="49"/>
      <c r="F161" s="49"/>
      <c r="G161" s="49"/>
      <c r="H161" s="212">
        <v>0</v>
      </c>
      <c r="I161" s="212">
        <v>0</v>
      </c>
      <c r="J161" s="212">
        <v>0</v>
      </c>
      <c r="K161" s="299">
        <v>0</v>
      </c>
      <c r="L161" s="304"/>
      <c r="M161" s="312"/>
      <c r="N161" s="313"/>
      <c r="O161" s="313"/>
      <c r="P161" s="313"/>
      <c r="Q161" s="313"/>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row>
    <row r="162" spans="1:40" s="43" customFormat="1" ht="13" x14ac:dyDescent="0.35">
      <c r="A162" s="257"/>
      <c r="B162" s="315" t="s">
        <v>7</v>
      </c>
      <c r="C162" s="316" t="s">
        <v>311</v>
      </c>
      <c r="D162" s="74"/>
      <c r="E162" s="74"/>
      <c r="F162" s="74"/>
      <c r="G162" s="74"/>
      <c r="H162" s="317" t="s">
        <v>11</v>
      </c>
      <c r="I162" s="317" t="s">
        <v>11</v>
      </c>
      <c r="J162" s="317" t="s">
        <v>11</v>
      </c>
      <c r="K162" s="317" t="s">
        <v>11</v>
      </c>
      <c r="L162" s="304"/>
      <c r="M162" s="312"/>
      <c r="N162" s="313"/>
      <c r="O162" s="313"/>
      <c r="P162" s="313"/>
      <c r="Q162" s="313"/>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row>
    <row r="163" spans="1:40" s="21" customFormat="1" x14ac:dyDescent="0.35">
      <c r="A163" s="318"/>
      <c r="B163" s="53"/>
      <c r="C163" s="48"/>
      <c r="D163" s="71"/>
      <c r="E163" s="71"/>
      <c r="F163" s="71"/>
      <c r="G163" s="71"/>
      <c r="H163" s="71"/>
      <c r="I163" s="71"/>
      <c r="J163" s="71"/>
      <c r="K163" s="87"/>
      <c r="L163" s="71"/>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row>
    <row r="164" spans="1:40" s="21" customFormat="1" x14ac:dyDescent="0.35">
      <c r="A164" s="318"/>
      <c r="B164" s="53"/>
      <c r="C164" s="70"/>
      <c r="D164" s="71"/>
      <c r="E164" s="71"/>
      <c r="F164" s="71"/>
      <c r="G164" s="71"/>
      <c r="H164" s="71"/>
      <c r="I164" s="71"/>
      <c r="J164" s="71"/>
      <c r="K164" s="71"/>
      <c r="L164" s="71"/>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row>
    <row r="165" spans="1:40" s="44" customFormat="1" ht="17.25" customHeight="1" x14ac:dyDescent="0.35">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row>
    <row r="166" spans="1:40" s="44" customFormat="1" x14ac:dyDescent="0.35">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row>
    <row r="167" spans="1:40" s="44" customFormat="1" x14ac:dyDescent="0.35">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row>
    <row r="168" spans="1:40" s="44" customFormat="1" x14ac:dyDescent="0.35">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row>
    <row r="169" spans="1:40" s="44" customFormat="1" x14ac:dyDescent="0.35">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row>
    <row r="170" spans="1:40" s="44" customFormat="1" x14ac:dyDescent="0.35">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row>
    <row r="171" spans="1:40" s="44" customFormat="1" x14ac:dyDescent="0.35">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row>
    <row r="172" spans="1:40" s="44" customFormat="1" x14ac:dyDescent="0.35">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row>
    <row r="173" spans="1:40" s="44" customFormat="1" x14ac:dyDescent="0.35">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row>
    <row r="174" spans="1:40" s="44" customFormat="1" x14ac:dyDescent="0.35">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row>
    <row r="175" spans="1:40" s="44" customFormat="1" x14ac:dyDescent="0.35">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row>
    <row r="176" spans="1:40" s="44" customFormat="1" x14ac:dyDescent="0.35">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row>
    <row r="177" spans="1:40" s="44" customFormat="1" x14ac:dyDescent="0.35">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row>
    <row r="178" spans="1:40" s="44" customFormat="1" x14ac:dyDescent="0.35">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row>
    <row r="179" spans="1:40" s="44" customFormat="1" x14ac:dyDescent="0.35">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row>
    <row r="180" spans="1:40" s="44" customFormat="1" x14ac:dyDescent="0.35">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row>
    <row r="181" spans="1:40" s="44" customFormat="1" x14ac:dyDescent="0.35">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row>
    <row r="182" spans="1:40" s="44" customFormat="1" x14ac:dyDescent="0.35">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row>
    <row r="183" spans="1:40" s="44" customFormat="1" x14ac:dyDescent="0.35">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row>
    <row r="184" spans="1:40" s="44" customFormat="1" x14ac:dyDescent="0.35">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row>
    <row r="185" spans="1:40" s="45" customFormat="1" ht="13" x14ac:dyDescent="0.35">
      <c r="A185" s="304"/>
      <c r="B185" s="304"/>
      <c r="C185" s="304"/>
      <c r="D185" s="304"/>
      <c r="E185" s="304"/>
      <c r="F185" s="304"/>
      <c r="G185" s="304"/>
      <c r="H185" s="304"/>
      <c r="I185" s="304"/>
      <c r="J185" s="304"/>
      <c r="K185" s="304"/>
      <c r="L185" s="304"/>
      <c r="M185" s="304"/>
      <c r="N185" s="304"/>
      <c r="O185" s="304"/>
      <c r="P185" s="304"/>
      <c r="Q185" s="304"/>
      <c r="R185" s="304"/>
      <c r="S185" s="304"/>
      <c r="T185" s="304"/>
      <c r="U185" s="304"/>
      <c r="V185" s="304"/>
      <c r="W185" s="304"/>
      <c r="X185" s="304"/>
      <c r="Y185" s="304"/>
      <c r="Z185" s="304"/>
      <c r="AA185" s="304"/>
      <c r="AB185" s="304"/>
      <c r="AC185" s="304"/>
      <c r="AD185" s="304"/>
      <c r="AE185" s="304"/>
      <c r="AF185" s="304"/>
      <c r="AG185" s="304"/>
      <c r="AH185" s="304"/>
      <c r="AI185" s="304"/>
      <c r="AJ185" s="304"/>
      <c r="AK185" s="304"/>
      <c r="AL185" s="304"/>
      <c r="AM185" s="304"/>
      <c r="AN185" s="304"/>
    </row>
    <row r="186" spans="1:40" s="44" customFormat="1" x14ac:dyDescent="0.35">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row>
    <row r="187" spans="1:40" s="44" customFormat="1" x14ac:dyDescent="0.35">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row>
    <row r="188" spans="1:40" s="44" customFormat="1" x14ac:dyDescent="0.35">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row>
    <row r="189" spans="1:40" s="44" customFormat="1" x14ac:dyDescent="0.35">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row>
    <row r="190" spans="1:40" s="45" customFormat="1" ht="13" x14ac:dyDescent="0.35">
      <c r="A190" s="304"/>
      <c r="B190" s="304"/>
      <c r="C190" s="304"/>
      <c r="D190" s="304"/>
      <c r="E190" s="304"/>
      <c r="F190" s="304"/>
      <c r="G190" s="304"/>
      <c r="H190" s="304"/>
      <c r="I190" s="304"/>
      <c r="J190" s="304"/>
      <c r="K190" s="304"/>
      <c r="L190" s="304"/>
      <c r="M190" s="304"/>
      <c r="N190" s="304"/>
      <c r="O190" s="304"/>
      <c r="P190" s="304"/>
      <c r="Q190" s="304"/>
      <c r="R190" s="304"/>
      <c r="S190" s="304"/>
      <c r="T190" s="304"/>
      <c r="U190" s="304"/>
      <c r="V190" s="304"/>
      <c r="W190" s="304"/>
      <c r="X190" s="304"/>
      <c r="Y190" s="304"/>
      <c r="Z190" s="304"/>
      <c r="AA190" s="304"/>
      <c r="AB190" s="304"/>
      <c r="AC190" s="304"/>
      <c r="AD190" s="304"/>
      <c r="AE190" s="304"/>
      <c r="AF190" s="304"/>
      <c r="AG190" s="304"/>
      <c r="AH190" s="304"/>
      <c r="AI190" s="304"/>
      <c r="AJ190" s="304"/>
      <c r="AK190" s="304"/>
      <c r="AL190" s="304"/>
      <c r="AM190" s="304"/>
      <c r="AN190" s="304"/>
    </row>
    <row r="191" spans="1:40" s="44" customFormat="1" x14ac:dyDescent="0.35">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row>
    <row r="192" spans="1:40" s="21" customFormat="1" x14ac:dyDescent="0.35">
      <c r="A192" s="48"/>
      <c r="B192" s="53"/>
      <c r="C192" s="70"/>
      <c r="D192" s="71"/>
      <c r="E192" s="71"/>
      <c r="F192" s="71"/>
      <c r="G192" s="71"/>
      <c r="H192" s="71"/>
      <c r="I192" s="71"/>
      <c r="J192" s="71"/>
      <c r="K192" s="71"/>
      <c r="L192" s="71"/>
      <c r="M192" s="71"/>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row>
    <row r="193" spans="1:40" s="21" customFormat="1" x14ac:dyDescent="0.35">
      <c r="A193" s="48"/>
      <c r="B193" s="53"/>
      <c r="C193" s="70"/>
      <c r="D193" s="71"/>
      <c r="E193" s="71"/>
      <c r="F193" s="71"/>
      <c r="G193" s="71"/>
      <c r="H193" s="71"/>
      <c r="I193" s="71"/>
      <c r="J193" s="71"/>
      <c r="K193" s="71"/>
      <c r="L193" s="71"/>
      <c r="M193" s="71"/>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row>
    <row r="194" spans="1:40" s="21" customFormat="1" x14ac:dyDescent="0.35">
      <c r="A194" s="48"/>
      <c r="B194" s="53"/>
      <c r="C194" s="70"/>
      <c r="D194" s="71"/>
      <c r="E194" s="71"/>
      <c r="F194" s="71"/>
      <c r="G194" s="71"/>
      <c r="H194" s="71"/>
      <c r="I194" s="71"/>
      <c r="J194" s="71"/>
      <c r="K194" s="71"/>
      <c r="L194" s="71"/>
      <c r="M194" s="71"/>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row>
    <row r="195" spans="1:40" s="21" customFormat="1" x14ac:dyDescent="0.35">
      <c r="A195" s="48"/>
      <c r="B195" s="53"/>
      <c r="C195" s="70"/>
      <c r="D195" s="71"/>
      <c r="E195" s="71"/>
      <c r="F195" s="71"/>
      <c r="G195" s="71"/>
      <c r="H195" s="71"/>
      <c r="I195" s="71"/>
      <c r="J195" s="71"/>
      <c r="K195" s="71"/>
      <c r="L195" s="71"/>
      <c r="M195" s="71"/>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row>
    <row r="196" spans="1:40" s="21" customFormat="1" x14ac:dyDescent="0.35">
      <c r="A196" s="48"/>
      <c r="B196" s="53"/>
      <c r="C196" s="70"/>
      <c r="D196" s="71"/>
      <c r="E196" s="71"/>
      <c r="F196" s="71"/>
      <c r="G196" s="71"/>
      <c r="H196" s="71"/>
      <c r="I196" s="71"/>
      <c r="J196" s="71"/>
      <c r="K196" s="71"/>
      <c r="L196" s="71"/>
      <c r="M196" s="71"/>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row>
    <row r="197" spans="1:40" s="21" customFormat="1" x14ac:dyDescent="0.35">
      <c r="A197" s="48"/>
      <c r="B197" s="53"/>
      <c r="C197" s="70"/>
      <c r="D197" s="71"/>
      <c r="E197" s="71"/>
      <c r="F197" s="71"/>
      <c r="G197" s="71"/>
      <c r="H197" s="71"/>
      <c r="I197" s="71"/>
      <c r="J197" s="71"/>
      <c r="K197" s="71"/>
      <c r="L197" s="71"/>
      <c r="M197" s="71"/>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row>
    <row r="198" spans="1:40" s="21" customFormat="1" x14ac:dyDescent="0.35">
      <c r="A198" s="48"/>
      <c r="B198" s="53"/>
      <c r="C198" s="70"/>
      <c r="D198" s="71"/>
      <c r="E198" s="71"/>
      <c r="F198" s="71"/>
      <c r="G198" s="71"/>
      <c r="H198" s="71"/>
      <c r="I198" s="71"/>
      <c r="J198" s="71"/>
      <c r="K198" s="71"/>
      <c r="L198" s="71"/>
      <c r="M198" s="71"/>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row>
    <row r="199" spans="1:40" s="21" customFormat="1" x14ac:dyDescent="0.35">
      <c r="A199" s="48"/>
      <c r="B199" s="53"/>
      <c r="C199" s="70"/>
      <c r="D199" s="71"/>
      <c r="E199" s="71"/>
      <c r="F199" s="71"/>
      <c r="G199" s="71"/>
      <c r="H199" s="71"/>
      <c r="I199" s="71"/>
      <c r="J199" s="71"/>
      <c r="K199" s="71"/>
      <c r="L199" s="71"/>
      <c r="M199" s="71"/>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row>
    <row r="200" spans="1:40" s="21" customFormat="1" x14ac:dyDescent="0.35">
      <c r="A200" s="48"/>
      <c r="B200" s="53"/>
      <c r="C200" s="70"/>
      <c r="D200" s="71"/>
      <c r="E200" s="71"/>
      <c r="F200" s="71"/>
      <c r="G200" s="71"/>
      <c r="H200" s="71"/>
      <c r="I200" s="71"/>
      <c r="J200" s="71"/>
      <c r="K200" s="71"/>
      <c r="L200" s="71"/>
      <c r="M200" s="71"/>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row>
    <row r="201" spans="1:40" s="21" customFormat="1" x14ac:dyDescent="0.35">
      <c r="A201" s="48"/>
      <c r="B201" s="53"/>
      <c r="C201" s="70"/>
      <c r="D201" s="71"/>
      <c r="E201" s="71"/>
      <c r="F201" s="71"/>
      <c r="G201" s="71"/>
      <c r="H201" s="71"/>
      <c r="I201" s="71"/>
      <c r="J201" s="71"/>
      <c r="K201" s="71"/>
      <c r="L201" s="71"/>
      <c r="M201" s="71"/>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row>
    <row r="202" spans="1:40" s="21" customFormat="1" x14ac:dyDescent="0.35">
      <c r="A202" s="48"/>
      <c r="B202" s="53"/>
      <c r="C202" s="70"/>
      <c r="D202" s="71"/>
      <c r="E202" s="71"/>
      <c r="F202" s="71"/>
      <c r="G202" s="71"/>
      <c r="H202" s="71"/>
      <c r="I202" s="71"/>
      <c r="J202" s="71"/>
      <c r="K202" s="71"/>
      <c r="L202" s="71"/>
      <c r="M202" s="71"/>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row>
    <row r="203" spans="1:40" s="21" customFormat="1" x14ac:dyDescent="0.35">
      <c r="A203" s="48"/>
      <c r="B203" s="53"/>
      <c r="C203" s="70"/>
      <c r="D203" s="71"/>
      <c r="E203" s="71"/>
      <c r="F203" s="71"/>
      <c r="G203" s="71"/>
      <c r="H203" s="71"/>
      <c r="I203" s="71"/>
      <c r="J203" s="71"/>
      <c r="K203" s="71"/>
      <c r="L203" s="71"/>
      <c r="M203" s="71"/>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row>
    <row r="204" spans="1:40" s="21" customFormat="1" x14ac:dyDescent="0.35">
      <c r="A204" s="48"/>
      <c r="B204" s="53"/>
      <c r="C204" s="70"/>
      <c r="D204" s="71"/>
      <c r="E204" s="71"/>
      <c r="F204" s="71"/>
      <c r="G204" s="71"/>
      <c r="H204" s="71"/>
      <c r="I204" s="71"/>
      <c r="J204" s="71"/>
      <c r="K204" s="71"/>
      <c r="L204" s="71"/>
      <c r="M204" s="71"/>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row>
    <row r="205" spans="1:40" s="21" customFormat="1" x14ac:dyDescent="0.35">
      <c r="A205" s="48"/>
      <c r="B205" s="53"/>
      <c r="C205" s="70"/>
      <c r="D205" s="71"/>
      <c r="E205" s="71"/>
      <c r="F205" s="71"/>
      <c r="G205" s="71"/>
      <c r="H205" s="71"/>
      <c r="I205" s="71"/>
      <c r="J205" s="71"/>
      <c r="K205" s="71"/>
      <c r="L205" s="71"/>
      <c r="M205" s="71"/>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row>
    <row r="206" spans="1:40" s="21" customFormat="1" x14ac:dyDescent="0.35">
      <c r="A206" s="48"/>
      <c r="B206" s="53"/>
      <c r="C206" s="70"/>
      <c r="D206" s="71"/>
      <c r="E206" s="71"/>
      <c r="F206" s="71"/>
      <c r="G206" s="71"/>
      <c r="H206" s="71"/>
      <c r="I206" s="71"/>
      <c r="J206" s="71"/>
      <c r="K206" s="71"/>
      <c r="L206" s="71"/>
      <c r="M206" s="71"/>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row>
    <row r="207" spans="1:40" s="21" customFormat="1" x14ac:dyDescent="0.35">
      <c r="A207" s="48"/>
      <c r="B207" s="53"/>
      <c r="C207" s="70"/>
      <c r="D207" s="71"/>
      <c r="E207" s="71"/>
      <c r="F207" s="71"/>
      <c r="G207" s="71"/>
      <c r="H207" s="71"/>
      <c r="I207" s="71"/>
      <c r="J207" s="71"/>
      <c r="K207" s="71"/>
      <c r="L207" s="71"/>
      <c r="M207" s="71"/>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row>
    <row r="208" spans="1:40" s="21" customFormat="1" x14ac:dyDescent="0.35">
      <c r="A208" s="48"/>
      <c r="B208" s="53"/>
      <c r="C208" s="70"/>
      <c r="D208" s="71"/>
      <c r="E208" s="71"/>
      <c r="F208" s="71"/>
      <c r="G208" s="71"/>
      <c r="H208" s="71"/>
      <c r="I208" s="71"/>
      <c r="J208" s="71"/>
      <c r="K208" s="71"/>
      <c r="L208" s="71"/>
      <c r="M208" s="71"/>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row>
    <row r="209" spans="1:40" s="21" customFormat="1" x14ac:dyDescent="0.35">
      <c r="A209" s="48"/>
      <c r="B209" s="53"/>
      <c r="C209" s="70"/>
      <c r="D209" s="71"/>
      <c r="E209" s="71"/>
      <c r="F209" s="71"/>
      <c r="G209" s="71"/>
      <c r="H209" s="71"/>
      <c r="I209" s="71"/>
      <c r="J209" s="71"/>
      <c r="K209" s="71"/>
      <c r="L209" s="71"/>
      <c r="M209" s="71"/>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row>
    <row r="210" spans="1:40" s="21" customFormat="1" x14ac:dyDescent="0.35">
      <c r="A210" s="48"/>
      <c r="B210" s="53"/>
      <c r="C210" s="70"/>
      <c r="D210" s="71"/>
      <c r="E210" s="71"/>
      <c r="F210" s="71"/>
      <c r="G210" s="71"/>
      <c r="H210" s="71"/>
      <c r="I210" s="71"/>
      <c r="J210" s="71"/>
      <c r="K210" s="71"/>
      <c r="L210" s="71"/>
      <c r="M210" s="71"/>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row>
    <row r="211" spans="1:40" s="21" customFormat="1" x14ac:dyDescent="0.35">
      <c r="A211" s="48"/>
      <c r="B211" s="53"/>
      <c r="C211" s="70"/>
      <c r="D211" s="71"/>
      <c r="E211" s="71"/>
      <c r="F211" s="71"/>
      <c r="G211" s="71"/>
      <c r="H211" s="71"/>
      <c r="I211" s="71"/>
      <c r="J211" s="71"/>
      <c r="K211" s="71"/>
      <c r="L211" s="71"/>
      <c r="M211" s="71"/>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row>
    <row r="212" spans="1:40" s="21" customFormat="1" x14ac:dyDescent="0.35">
      <c r="A212" s="48"/>
      <c r="B212" s="53"/>
      <c r="C212" s="70"/>
      <c r="D212" s="71"/>
      <c r="E212" s="71"/>
      <c r="F212" s="71"/>
      <c r="G212" s="71"/>
      <c r="H212" s="71"/>
      <c r="I212" s="71"/>
      <c r="J212" s="71"/>
      <c r="K212" s="71"/>
      <c r="L212" s="71"/>
      <c r="M212" s="71"/>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row>
    <row r="213" spans="1:40" s="21" customFormat="1" x14ac:dyDescent="0.35">
      <c r="A213" s="48"/>
      <c r="B213" s="53"/>
      <c r="C213" s="70"/>
      <c r="D213" s="71"/>
      <c r="E213" s="71"/>
      <c r="F213" s="71"/>
      <c r="G213" s="71"/>
      <c r="H213" s="71"/>
      <c r="I213" s="71"/>
      <c r="J213" s="71"/>
      <c r="K213" s="71"/>
      <c r="L213" s="71"/>
      <c r="M213" s="71"/>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row>
    <row r="214" spans="1:40" s="21" customFormat="1" x14ac:dyDescent="0.35">
      <c r="A214" s="48"/>
      <c r="B214" s="53"/>
      <c r="C214" s="70"/>
      <c r="D214" s="71"/>
      <c r="E214" s="71"/>
      <c r="F214" s="71"/>
      <c r="G214" s="71"/>
      <c r="H214" s="71"/>
      <c r="I214" s="71"/>
      <c r="J214" s="71"/>
      <c r="K214" s="71"/>
      <c r="L214" s="71"/>
      <c r="M214" s="71"/>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row>
    <row r="215" spans="1:40" s="21" customFormat="1" x14ac:dyDescent="0.35">
      <c r="A215" s="48"/>
      <c r="B215" s="53"/>
      <c r="C215" s="70"/>
      <c r="D215" s="71"/>
      <c r="E215" s="71"/>
      <c r="F215" s="71"/>
      <c r="G215" s="71"/>
      <c r="H215" s="71"/>
      <c r="I215" s="71"/>
      <c r="J215" s="71"/>
      <c r="K215" s="71"/>
      <c r="L215" s="71"/>
      <c r="M215" s="71"/>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row>
    <row r="216" spans="1:40" s="21" customFormat="1" x14ac:dyDescent="0.35">
      <c r="A216" s="48"/>
      <c r="B216" s="53"/>
      <c r="C216" s="70"/>
      <c r="D216" s="71"/>
      <c r="E216" s="71"/>
      <c r="F216" s="71"/>
      <c r="G216" s="71"/>
      <c r="H216" s="71"/>
      <c r="I216" s="71"/>
      <c r="J216" s="71"/>
      <c r="K216" s="71"/>
      <c r="L216" s="71"/>
      <c r="M216" s="71"/>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row>
    <row r="217" spans="1:40" s="21" customFormat="1" x14ac:dyDescent="0.35">
      <c r="A217" s="48"/>
      <c r="B217" s="53"/>
      <c r="C217" s="70"/>
      <c r="D217" s="71"/>
      <c r="E217" s="71"/>
      <c r="F217" s="71"/>
      <c r="G217" s="71"/>
      <c r="H217" s="71"/>
      <c r="I217" s="71"/>
      <c r="J217" s="71"/>
      <c r="K217" s="71"/>
      <c r="L217" s="71"/>
      <c r="M217" s="71"/>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row>
    <row r="218" spans="1:40" s="21" customFormat="1" x14ac:dyDescent="0.35">
      <c r="A218" s="48"/>
      <c r="B218" s="53"/>
      <c r="C218" s="70"/>
      <c r="D218" s="71"/>
      <c r="E218" s="71"/>
      <c r="F218" s="71"/>
      <c r="G218" s="71"/>
      <c r="H218" s="71"/>
      <c r="I218" s="71"/>
      <c r="J218" s="71"/>
      <c r="K218" s="71"/>
      <c r="L218" s="71"/>
      <c r="M218" s="71"/>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row>
    <row r="219" spans="1:40" s="21" customFormat="1" x14ac:dyDescent="0.35">
      <c r="A219" s="48"/>
      <c r="B219" s="53"/>
      <c r="C219" s="70"/>
      <c r="D219" s="71"/>
      <c r="E219" s="71"/>
      <c r="F219" s="71"/>
      <c r="G219" s="71"/>
      <c r="H219" s="71"/>
      <c r="I219" s="71"/>
      <c r="J219" s="71"/>
      <c r="K219" s="71"/>
      <c r="L219" s="71"/>
      <c r="M219" s="71"/>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row>
    <row r="220" spans="1:40" s="21" customFormat="1" x14ac:dyDescent="0.35">
      <c r="A220" s="48"/>
      <c r="B220" s="53"/>
      <c r="C220" s="70"/>
      <c r="D220" s="71"/>
      <c r="E220" s="71"/>
      <c r="F220" s="71"/>
      <c r="G220" s="71"/>
      <c r="H220" s="71"/>
      <c r="I220" s="71"/>
      <c r="J220" s="71"/>
      <c r="K220" s="71"/>
      <c r="L220" s="71"/>
      <c r="M220" s="71"/>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row>
    <row r="221" spans="1:40" s="21" customFormat="1" x14ac:dyDescent="0.35">
      <c r="A221" s="48"/>
      <c r="B221" s="53"/>
      <c r="C221" s="70"/>
      <c r="D221" s="71"/>
      <c r="E221" s="71"/>
      <c r="F221" s="71"/>
      <c r="G221" s="71"/>
      <c r="H221" s="71"/>
      <c r="I221" s="71"/>
      <c r="J221" s="71"/>
      <c r="K221" s="71"/>
      <c r="L221" s="71"/>
      <c r="M221" s="71"/>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row>
    <row r="222" spans="1:40" s="21" customFormat="1" x14ac:dyDescent="0.35">
      <c r="A222" s="48"/>
      <c r="B222" s="53"/>
      <c r="C222" s="70"/>
      <c r="D222" s="71"/>
      <c r="E222" s="71"/>
      <c r="F222" s="71"/>
      <c r="G222" s="71"/>
      <c r="H222" s="71"/>
      <c r="I222" s="71"/>
      <c r="J222" s="71"/>
      <c r="K222" s="71"/>
      <c r="L222" s="71"/>
      <c r="M222" s="71"/>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row>
    <row r="223" spans="1:40" s="21" customFormat="1" x14ac:dyDescent="0.35">
      <c r="A223" s="48"/>
      <c r="B223" s="53"/>
      <c r="C223" s="70"/>
      <c r="D223" s="71"/>
      <c r="E223" s="71"/>
      <c r="F223" s="71"/>
      <c r="G223" s="71"/>
      <c r="H223" s="71"/>
      <c r="I223" s="71"/>
      <c r="J223" s="71"/>
      <c r="K223" s="71"/>
      <c r="L223" s="71"/>
      <c r="M223" s="71"/>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row>
    <row r="224" spans="1:40" s="21" customFormat="1" x14ac:dyDescent="0.35">
      <c r="A224" s="48"/>
      <c r="B224" s="53"/>
      <c r="C224" s="70"/>
      <c r="D224" s="71"/>
      <c r="E224" s="71"/>
      <c r="F224" s="71"/>
      <c r="G224" s="71"/>
      <c r="H224" s="71"/>
      <c r="I224" s="71"/>
      <c r="J224" s="71"/>
      <c r="K224" s="71"/>
      <c r="L224" s="71"/>
      <c r="M224" s="71"/>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row>
    <row r="225" spans="1:40" s="21" customFormat="1" x14ac:dyDescent="0.35">
      <c r="A225" s="48"/>
      <c r="B225" s="53"/>
      <c r="C225" s="70"/>
      <c r="D225" s="71"/>
      <c r="E225" s="71"/>
      <c r="F225" s="71"/>
      <c r="G225" s="71"/>
      <c r="H225" s="71"/>
      <c r="I225" s="71"/>
      <c r="J225" s="71"/>
      <c r="K225" s="71"/>
      <c r="L225" s="71"/>
      <c r="M225" s="71"/>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row>
    <row r="226" spans="1:40" s="21" customFormat="1" x14ac:dyDescent="0.35">
      <c r="A226" s="48"/>
      <c r="B226" s="53"/>
      <c r="C226" s="70"/>
      <c r="D226" s="71"/>
      <c r="E226" s="71"/>
      <c r="F226" s="71"/>
      <c r="G226" s="71"/>
      <c r="H226" s="71"/>
      <c r="I226" s="71"/>
      <c r="J226" s="71"/>
      <c r="K226" s="71"/>
      <c r="L226" s="71"/>
      <c r="M226" s="71"/>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row>
    <row r="227" spans="1:40" s="21" customFormat="1" x14ac:dyDescent="0.35">
      <c r="A227" s="48"/>
      <c r="B227" s="53"/>
      <c r="C227" s="70"/>
      <c r="D227" s="71"/>
      <c r="E227" s="71"/>
      <c r="F227" s="71"/>
      <c r="G227" s="71"/>
      <c r="H227" s="71"/>
      <c r="I227" s="71"/>
      <c r="J227" s="71"/>
      <c r="K227" s="71"/>
      <c r="L227" s="71"/>
      <c r="M227" s="71"/>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row>
    <row r="228" spans="1:40" s="21" customFormat="1" x14ac:dyDescent="0.35">
      <c r="A228" s="48"/>
      <c r="B228" s="53"/>
      <c r="C228" s="70"/>
      <c r="D228" s="71"/>
      <c r="E228" s="71"/>
      <c r="F228" s="71"/>
      <c r="G228" s="71"/>
      <c r="H228" s="71"/>
      <c r="I228" s="71"/>
      <c r="J228" s="71"/>
      <c r="K228" s="71"/>
      <c r="L228" s="71"/>
      <c r="M228" s="71"/>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row>
    <row r="229" spans="1:40" s="21" customFormat="1" x14ac:dyDescent="0.35">
      <c r="A229" s="48"/>
      <c r="B229" s="53"/>
      <c r="C229" s="70"/>
      <c r="D229" s="71"/>
      <c r="E229" s="71"/>
      <c r="F229" s="71"/>
      <c r="G229" s="71"/>
      <c r="H229" s="71"/>
      <c r="I229" s="71"/>
      <c r="J229" s="71"/>
      <c r="K229" s="71"/>
      <c r="L229" s="71"/>
      <c r="M229" s="71"/>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row>
    <row r="230" spans="1:40" s="21" customFormat="1" x14ac:dyDescent="0.35">
      <c r="A230" s="48"/>
      <c r="B230" s="53"/>
      <c r="C230" s="70"/>
      <c r="D230" s="71"/>
      <c r="E230" s="71"/>
      <c r="F230" s="71"/>
      <c r="G230" s="71"/>
      <c r="H230" s="71"/>
      <c r="I230" s="71"/>
      <c r="J230" s="71"/>
      <c r="K230" s="71"/>
      <c r="L230" s="71"/>
      <c r="M230" s="71"/>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row>
    <row r="231" spans="1:40" s="21" customFormat="1" x14ac:dyDescent="0.35">
      <c r="A231" s="48"/>
      <c r="B231" s="53"/>
      <c r="C231" s="70"/>
      <c r="D231" s="71"/>
      <c r="E231" s="71"/>
      <c r="F231" s="71"/>
      <c r="G231" s="71"/>
      <c r="H231" s="71"/>
      <c r="I231" s="71"/>
      <c r="J231" s="71"/>
      <c r="K231" s="71"/>
      <c r="L231" s="71"/>
      <c r="M231" s="71"/>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row>
    <row r="232" spans="1:40" s="21" customFormat="1" x14ac:dyDescent="0.35">
      <c r="A232" s="48"/>
      <c r="B232" s="53"/>
      <c r="C232" s="70"/>
      <c r="D232" s="71"/>
      <c r="E232" s="71"/>
      <c r="F232" s="71"/>
      <c r="G232" s="71"/>
      <c r="H232" s="71"/>
      <c r="I232" s="71"/>
      <c r="J232" s="71"/>
      <c r="K232" s="71"/>
      <c r="L232" s="71"/>
      <c r="M232" s="71"/>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row>
    <row r="233" spans="1:40" s="21" customFormat="1" x14ac:dyDescent="0.35">
      <c r="A233" s="48"/>
      <c r="B233" s="53"/>
      <c r="C233" s="70"/>
      <c r="D233" s="71"/>
      <c r="E233" s="71"/>
      <c r="F233" s="71"/>
      <c r="G233" s="71"/>
      <c r="H233" s="71"/>
      <c r="I233" s="71"/>
      <c r="J233" s="71"/>
      <c r="K233" s="71"/>
      <c r="L233" s="71"/>
      <c r="M233" s="71"/>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row>
    <row r="234" spans="1:40" s="21" customFormat="1" x14ac:dyDescent="0.35">
      <c r="A234" s="48"/>
      <c r="B234" s="53"/>
      <c r="C234" s="70"/>
      <c r="D234" s="71"/>
      <c r="E234" s="71"/>
      <c r="F234" s="71"/>
      <c r="G234" s="71"/>
      <c r="H234" s="71"/>
      <c r="I234" s="71"/>
      <c r="J234" s="71"/>
      <c r="K234" s="71"/>
      <c r="L234" s="71"/>
      <c r="M234" s="71"/>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row>
    <row r="235" spans="1:40" s="21" customFormat="1" x14ac:dyDescent="0.35">
      <c r="A235" s="48"/>
      <c r="B235" s="53"/>
      <c r="C235" s="70"/>
      <c r="D235" s="71"/>
      <c r="E235" s="71"/>
      <c r="F235" s="71"/>
      <c r="G235" s="71"/>
      <c r="H235" s="71"/>
      <c r="I235" s="71"/>
      <c r="J235" s="71"/>
      <c r="K235" s="71"/>
      <c r="L235" s="71"/>
      <c r="M235" s="71"/>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row>
    <row r="236" spans="1:40" s="21" customFormat="1" x14ac:dyDescent="0.35">
      <c r="A236" s="48"/>
      <c r="B236" s="53"/>
      <c r="C236" s="70"/>
      <c r="D236" s="71"/>
      <c r="E236" s="71"/>
      <c r="F236" s="71"/>
      <c r="G236" s="71"/>
      <c r="H236" s="71"/>
      <c r="I236" s="71"/>
      <c r="J236" s="71"/>
      <c r="K236" s="71"/>
      <c r="L236" s="71"/>
      <c r="M236" s="71"/>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row>
    <row r="237" spans="1:40" s="21" customFormat="1" x14ac:dyDescent="0.35">
      <c r="A237" s="48"/>
      <c r="B237" s="53"/>
      <c r="C237" s="70"/>
      <c r="D237" s="71"/>
      <c r="E237" s="71"/>
      <c r="F237" s="71"/>
      <c r="G237" s="71"/>
      <c r="H237" s="71"/>
      <c r="I237" s="71"/>
      <c r="J237" s="71"/>
      <c r="K237" s="71"/>
      <c r="L237" s="71"/>
      <c r="M237" s="71"/>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row>
    <row r="238" spans="1:40" s="21" customFormat="1" x14ac:dyDescent="0.35">
      <c r="A238" s="48"/>
      <c r="B238" s="53"/>
      <c r="C238" s="70"/>
      <c r="D238" s="71"/>
      <c r="E238" s="71"/>
      <c r="F238" s="71"/>
      <c r="G238" s="71"/>
      <c r="H238" s="71"/>
      <c r="I238" s="71"/>
      <c r="J238" s="71"/>
      <c r="K238" s="71"/>
      <c r="L238" s="71"/>
      <c r="M238" s="71"/>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row>
    <row r="239" spans="1:40" s="21" customFormat="1" x14ac:dyDescent="0.35">
      <c r="A239" s="48"/>
      <c r="B239" s="53"/>
      <c r="C239" s="70"/>
      <c r="D239" s="71"/>
      <c r="E239" s="71"/>
      <c r="F239" s="71"/>
      <c r="G239" s="71"/>
      <c r="H239" s="71"/>
      <c r="I239" s="71"/>
      <c r="J239" s="71"/>
      <c r="K239" s="71"/>
      <c r="L239" s="71"/>
      <c r="M239" s="71"/>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row>
    <row r="240" spans="1:40" s="21" customFormat="1" x14ac:dyDescent="0.35">
      <c r="A240" s="48"/>
      <c r="B240" s="53"/>
      <c r="C240" s="70"/>
      <c r="D240" s="71"/>
      <c r="E240" s="71"/>
      <c r="F240" s="71"/>
      <c r="G240" s="71"/>
      <c r="H240" s="71"/>
      <c r="I240" s="71"/>
      <c r="J240" s="71"/>
      <c r="K240" s="71"/>
      <c r="L240" s="71"/>
      <c r="M240" s="71"/>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row>
    <row r="241" spans="1:40" s="21" customFormat="1" x14ac:dyDescent="0.35">
      <c r="A241" s="48"/>
      <c r="B241" s="53"/>
      <c r="C241" s="70"/>
      <c r="D241" s="71"/>
      <c r="E241" s="71"/>
      <c r="F241" s="71"/>
      <c r="G241" s="71"/>
      <c r="H241" s="71"/>
      <c r="I241" s="71"/>
      <c r="J241" s="71"/>
      <c r="K241" s="71"/>
      <c r="L241" s="71"/>
      <c r="M241" s="71"/>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row>
    <row r="242" spans="1:40" s="21" customFormat="1" x14ac:dyDescent="0.35">
      <c r="A242" s="48"/>
      <c r="B242" s="53"/>
      <c r="C242" s="70"/>
      <c r="D242" s="71"/>
      <c r="E242" s="71"/>
      <c r="F242" s="71"/>
      <c r="G242" s="71"/>
      <c r="H242" s="71"/>
      <c r="I242" s="71"/>
      <c r="J242" s="71"/>
      <c r="K242" s="71"/>
      <c r="L242" s="71"/>
      <c r="M242" s="71"/>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row>
    <row r="243" spans="1:40" s="21" customFormat="1" x14ac:dyDescent="0.35">
      <c r="A243" s="48"/>
      <c r="B243" s="53"/>
      <c r="C243" s="70"/>
      <c r="D243" s="71"/>
      <c r="E243" s="71"/>
      <c r="F243" s="71"/>
      <c r="G243" s="71"/>
      <c r="H243" s="71"/>
      <c r="I243" s="71"/>
      <c r="J243" s="71"/>
      <c r="K243" s="71"/>
      <c r="L243" s="71"/>
      <c r="M243" s="71"/>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row>
    <row r="244" spans="1:40" s="21" customFormat="1" x14ac:dyDescent="0.35">
      <c r="A244" s="48"/>
      <c r="B244" s="53"/>
      <c r="C244" s="70"/>
      <c r="D244" s="71"/>
      <c r="E244" s="71"/>
      <c r="F244" s="71"/>
      <c r="G244" s="71"/>
      <c r="H244" s="71"/>
      <c r="I244" s="71"/>
      <c r="J244" s="71"/>
      <c r="K244" s="71"/>
      <c r="L244" s="71"/>
      <c r="M244" s="71"/>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row>
    <row r="245" spans="1:40" s="21" customFormat="1" x14ac:dyDescent="0.35">
      <c r="A245" s="48"/>
      <c r="B245" s="53"/>
      <c r="C245" s="70"/>
      <c r="D245" s="71"/>
      <c r="E245" s="71"/>
      <c r="F245" s="71"/>
      <c r="G245" s="71"/>
      <c r="H245" s="71"/>
      <c r="I245" s="71"/>
      <c r="J245" s="71"/>
      <c r="K245" s="71"/>
      <c r="L245" s="71"/>
      <c r="M245" s="71"/>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row>
    <row r="246" spans="1:40" s="21" customFormat="1" x14ac:dyDescent="0.35">
      <c r="A246" s="48"/>
      <c r="B246" s="53"/>
      <c r="C246" s="70"/>
      <c r="D246" s="71"/>
      <c r="E246" s="71"/>
      <c r="F246" s="71"/>
      <c r="G246" s="71"/>
      <c r="H246" s="71"/>
      <c r="I246" s="71"/>
      <c r="J246" s="71"/>
      <c r="K246" s="71"/>
      <c r="L246" s="71"/>
      <c r="M246" s="71"/>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row>
    <row r="247" spans="1:40" s="21" customFormat="1" x14ac:dyDescent="0.35">
      <c r="A247" s="48"/>
      <c r="B247" s="53"/>
      <c r="C247" s="70"/>
      <c r="D247" s="71"/>
      <c r="E247" s="71"/>
      <c r="F247" s="71"/>
      <c r="G247" s="71"/>
      <c r="H247" s="71"/>
      <c r="I247" s="71"/>
      <c r="J247" s="71"/>
      <c r="K247" s="71"/>
      <c r="L247" s="71"/>
      <c r="M247" s="71"/>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row>
    <row r="248" spans="1:40" s="21" customFormat="1" x14ac:dyDescent="0.35">
      <c r="A248" s="48"/>
      <c r="B248" s="53"/>
      <c r="C248" s="70"/>
      <c r="D248" s="71"/>
      <c r="E248" s="71"/>
      <c r="F248" s="71"/>
      <c r="G248" s="71"/>
      <c r="H248" s="71"/>
      <c r="I248" s="71"/>
      <c r="J248" s="71"/>
      <c r="K248" s="71"/>
      <c r="L248" s="71"/>
      <c r="M248" s="71"/>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row>
    <row r="249" spans="1:40" s="21" customFormat="1" x14ac:dyDescent="0.35">
      <c r="A249" s="48"/>
      <c r="B249" s="53"/>
      <c r="C249" s="70"/>
      <c r="D249" s="71"/>
      <c r="E249" s="71"/>
      <c r="F249" s="71"/>
      <c r="G249" s="71"/>
      <c r="H249" s="71"/>
      <c r="I249" s="71"/>
      <c r="J249" s="71"/>
      <c r="K249" s="71"/>
      <c r="L249" s="71"/>
      <c r="M249" s="71"/>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row>
    <row r="250" spans="1:40" s="21" customFormat="1" x14ac:dyDescent="0.35">
      <c r="A250" s="48"/>
      <c r="B250" s="53"/>
      <c r="C250" s="70"/>
      <c r="D250" s="71"/>
      <c r="E250" s="71"/>
      <c r="F250" s="71"/>
      <c r="G250" s="71"/>
      <c r="H250" s="71"/>
      <c r="I250" s="71"/>
      <c r="J250" s="71"/>
      <c r="K250" s="71"/>
      <c r="L250" s="71"/>
      <c r="M250" s="71"/>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row>
    <row r="251" spans="1:40" s="21" customFormat="1" x14ac:dyDescent="0.35">
      <c r="A251" s="48"/>
      <c r="B251" s="53"/>
      <c r="C251" s="70"/>
      <c r="D251" s="71"/>
      <c r="E251" s="71"/>
      <c r="F251" s="71"/>
      <c r="G251" s="71"/>
      <c r="H251" s="71"/>
      <c r="I251" s="71"/>
      <c r="J251" s="71"/>
      <c r="K251" s="71"/>
      <c r="L251" s="71"/>
      <c r="M251" s="71"/>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row>
    <row r="252" spans="1:40" s="21" customFormat="1" x14ac:dyDescent="0.35">
      <c r="A252" s="48"/>
      <c r="B252" s="53"/>
      <c r="C252" s="70"/>
      <c r="D252" s="71"/>
      <c r="E252" s="71"/>
      <c r="F252" s="71"/>
      <c r="G252" s="71"/>
      <c r="H252" s="71"/>
      <c r="I252" s="71"/>
      <c r="J252" s="71"/>
      <c r="K252" s="71"/>
      <c r="L252" s="71"/>
      <c r="M252" s="71"/>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row>
    <row r="253" spans="1:40" s="21" customFormat="1" x14ac:dyDescent="0.35">
      <c r="A253" s="48"/>
      <c r="B253" s="53"/>
      <c r="C253" s="70"/>
      <c r="D253" s="71"/>
      <c r="E253" s="71"/>
      <c r="F253" s="71"/>
      <c r="G253" s="71"/>
      <c r="H253" s="71"/>
      <c r="I253" s="71"/>
      <c r="J253" s="71"/>
      <c r="K253" s="71"/>
      <c r="L253" s="71"/>
      <c r="M253" s="71"/>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row>
    <row r="254" spans="1:40" s="21" customFormat="1" x14ac:dyDescent="0.35">
      <c r="A254" s="48"/>
      <c r="B254" s="53"/>
      <c r="C254" s="70"/>
      <c r="D254" s="71"/>
      <c r="E254" s="71"/>
      <c r="F254" s="71"/>
      <c r="G254" s="71"/>
      <c r="H254" s="71"/>
      <c r="I254" s="71"/>
      <c r="J254" s="71"/>
      <c r="K254" s="71"/>
      <c r="L254" s="71"/>
      <c r="M254" s="71"/>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row>
    <row r="255" spans="1:40" s="21" customFormat="1" x14ac:dyDescent="0.35">
      <c r="A255" s="48"/>
      <c r="B255" s="53"/>
      <c r="C255" s="70"/>
      <c r="D255" s="71"/>
      <c r="E255" s="71"/>
      <c r="F255" s="71"/>
      <c r="G255" s="71"/>
      <c r="H255" s="71"/>
      <c r="I255" s="71"/>
      <c r="J255" s="71"/>
      <c r="K255" s="71"/>
      <c r="L255" s="71"/>
      <c r="M255" s="71"/>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row>
    <row r="256" spans="1:40" s="21" customFormat="1" x14ac:dyDescent="0.35">
      <c r="A256" s="48"/>
      <c r="B256" s="53"/>
      <c r="C256" s="70"/>
      <c r="D256" s="71"/>
      <c r="E256" s="71"/>
      <c r="F256" s="71"/>
      <c r="G256" s="71"/>
      <c r="H256" s="71"/>
      <c r="I256" s="71"/>
      <c r="J256" s="71"/>
      <c r="K256" s="71"/>
      <c r="L256" s="71"/>
      <c r="M256" s="71"/>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row>
    <row r="257" spans="1:40" s="21" customFormat="1" x14ac:dyDescent="0.35">
      <c r="A257" s="48"/>
      <c r="B257" s="53"/>
      <c r="C257" s="70"/>
      <c r="D257" s="71"/>
      <c r="E257" s="71"/>
      <c r="F257" s="71"/>
      <c r="G257" s="71"/>
      <c r="H257" s="71"/>
      <c r="I257" s="71"/>
      <c r="J257" s="71"/>
      <c r="K257" s="71"/>
      <c r="L257" s="71"/>
      <c r="M257" s="71"/>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row>
    <row r="258" spans="1:40" s="21" customFormat="1" x14ac:dyDescent="0.35">
      <c r="A258" s="48"/>
      <c r="B258" s="53"/>
      <c r="C258" s="70"/>
      <c r="D258" s="71"/>
      <c r="E258" s="71"/>
      <c r="F258" s="71"/>
      <c r="G258" s="71"/>
      <c r="H258" s="71"/>
      <c r="I258" s="71"/>
      <c r="J258" s="71"/>
      <c r="K258" s="71"/>
      <c r="L258" s="71"/>
      <c r="M258" s="71"/>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row>
    <row r="259" spans="1:40" s="21" customFormat="1" x14ac:dyDescent="0.35">
      <c r="A259" s="48"/>
      <c r="B259" s="53"/>
      <c r="C259" s="70"/>
      <c r="D259" s="71"/>
      <c r="E259" s="71"/>
      <c r="F259" s="71"/>
      <c r="G259" s="71"/>
      <c r="H259" s="71"/>
      <c r="I259" s="71"/>
      <c r="J259" s="71"/>
      <c r="K259" s="71"/>
      <c r="L259" s="71"/>
      <c r="M259" s="71"/>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row>
    <row r="260" spans="1:40" s="21" customFormat="1" x14ac:dyDescent="0.35">
      <c r="A260" s="48"/>
      <c r="B260" s="53"/>
      <c r="C260" s="70"/>
      <c r="D260" s="71"/>
      <c r="E260" s="71"/>
      <c r="F260" s="71"/>
      <c r="G260" s="71"/>
      <c r="H260" s="71"/>
      <c r="I260" s="71"/>
      <c r="J260" s="71"/>
      <c r="K260" s="71"/>
      <c r="L260" s="71"/>
      <c r="M260" s="71"/>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row>
    <row r="261" spans="1:40" s="21" customFormat="1" x14ac:dyDescent="0.35">
      <c r="A261" s="48"/>
      <c r="B261" s="53"/>
      <c r="C261" s="70"/>
      <c r="D261" s="71"/>
      <c r="E261" s="71"/>
      <c r="F261" s="71"/>
      <c r="G261" s="71"/>
      <c r="H261" s="71"/>
      <c r="I261" s="71"/>
      <c r="J261" s="71"/>
      <c r="K261" s="71"/>
      <c r="L261" s="71"/>
      <c r="M261" s="71"/>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row>
    <row r="262" spans="1:40" s="21" customFormat="1" x14ac:dyDescent="0.35">
      <c r="A262" s="48"/>
      <c r="B262" s="53"/>
      <c r="C262" s="70"/>
      <c r="D262" s="71"/>
      <c r="E262" s="71"/>
      <c r="F262" s="71"/>
      <c r="G262" s="71"/>
      <c r="H262" s="71"/>
      <c r="I262" s="71"/>
      <c r="J262" s="71"/>
      <c r="K262" s="71"/>
      <c r="L262" s="71"/>
      <c r="M262" s="71"/>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row>
    <row r="263" spans="1:40" s="21" customFormat="1" x14ac:dyDescent="0.35">
      <c r="A263" s="48"/>
      <c r="B263" s="53"/>
      <c r="C263" s="70"/>
      <c r="D263" s="71"/>
      <c r="E263" s="71"/>
      <c r="F263" s="71"/>
      <c r="G263" s="71"/>
      <c r="H263" s="71"/>
      <c r="I263" s="71"/>
      <c r="J263" s="71"/>
      <c r="K263" s="71"/>
      <c r="L263" s="71"/>
      <c r="M263" s="71"/>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row>
    <row r="264" spans="1:40" s="21" customFormat="1" x14ac:dyDescent="0.35">
      <c r="A264" s="48"/>
      <c r="B264" s="53"/>
      <c r="C264" s="70"/>
      <c r="D264" s="71"/>
      <c r="E264" s="71"/>
      <c r="F264" s="71"/>
      <c r="G264" s="71"/>
      <c r="H264" s="71"/>
      <c r="I264" s="71"/>
      <c r="J264" s="71"/>
      <c r="K264" s="71"/>
      <c r="L264" s="71"/>
      <c r="M264" s="71"/>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row>
    <row r="265" spans="1:40" s="21" customFormat="1" x14ac:dyDescent="0.35">
      <c r="A265" s="48"/>
      <c r="B265" s="53"/>
      <c r="C265" s="70"/>
      <c r="D265" s="71"/>
      <c r="E265" s="71"/>
      <c r="F265" s="71"/>
      <c r="G265" s="71"/>
      <c r="H265" s="71"/>
      <c r="I265" s="71"/>
      <c r="J265" s="71"/>
      <c r="K265" s="71"/>
      <c r="L265" s="71"/>
      <c r="M265" s="71"/>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row>
    <row r="266" spans="1:40" s="21" customFormat="1" x14ac:dyDescent="0.35">
      <c r="A266" s="48"/>
      <c r="B266" s="53"/>
      <c r="C266" s="70"/>
      <c r="D266" s="71"/>
      <c r="E266" s="71"/>
      <c r="F266" s="71"/>
      <c r="G266" s="71"/>
      <c r="H266" s="71"/>
      <c r="I266" s="71"/>
      <c r="J266" s="71"/>
      <c r="K266" s="71"/>
      <c r="L266" s="71"/>
      <c r="M266" s="71"/>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row>
    <row r="267" spans="1:40" s="21" customFormat="1" x14ac:dyDescent="0.35">
      <c r="A267" s="48"/>
      <c r="B267" s="53"/>
      <c r="C267" s="70"/>
      <c r="D267" s="71"/>
      <c r="E267" s="71"/>
      <c r="F267" s="71"/>
      <c r="G267" s="71"/>
      <c r="H267" s="71"/>
      <c r="I267" s="71"/>
      <c r="J267" s="71"/>
      <c r="K267" s="71"/>
      <c r="L267" s="71"/>
      <c r="M267" s="71"/>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row>
    <row r="268" spans="1:40" s="21" customFormat="1" x14ac:dyDescent="0.35">
      <c r="A268" s="48"/>
      <c r="B268" s="53"/>
      <c r="C268" s="70"/>
      <c r="D268" s="71"/>
      <c r="E268" s="71"/>
      <c r="F268" s="71"/>
      <c r="G268" s="71"/>
      <c r="H268" s="71"/>
      <c r="I268" s="71"/>
      <c r="J268" s="71"/>
      <c r="K268" s="71"/>
      <c r="L268" s="71"/>
      <c r="M268" s="71"/>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row>
    <row r="269" spans="1:40" s="21" customFormat="1" x14ac:dyDescent="0.35">
      <c r="A269" s="48"/>
      <c r="B269" s="53"/>
      <c r="C269" s="70"/>
      <c r="D269" s="71"/>
      <c r="E269" s="71"/>
      <c r="F269" s="71"/>
      <c r="G269" s="71"/>
      <c r="H269" s="71"/>
      <c r="I269" s="71"/>
      <c r="J269" s="71"/>
      <c r="K269" s="71"/>
      <c r="L269" s="71"/>
      <c r="M269" s="71"/>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row>
    <row r="270" spans="1:40" s="21" customFormat="1" x14ac:dyDescent="0.35">
      <c r="A270" s="48"/>
      <c r="B270" s="53"/>
      <c r="C270" s="70"/>
      <c r="D270" s="71"/>
      <c r="E270" s="71"/>
      <c r="F270" s="71"/>
      <c r="G270" s="71"/>
      <c r="H270" s="71"/>
      <c r="I270" s="71"/>
      <c r="J270" s="71"/>
      <c r="K270" s="71"/>
      <c r="L270" s="71"/>
      <c r="M270" s="71"/>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row>
    <row r="271" spans="1:40" s="21" customFormat="1" x14ac:dyDescent="0.35">
      <c r="A271" s="48"/>
      <c r="B271" s="53"/>
      <c r="C271" s="70"/>
      <c r="D271" s="71"/>
      <c r="E271" s="71"/>
      <c r="F271" s="71"/>
      <c r="G271" s="71"/>
      <c r="H271" s="71"/>
      <c r="I271" s="71"/>
      <c r="J271" s="71"/>
      <c r="K271" s="71"/>
      <c r="L271" s="71"/>
      <c r="M271" s="71"/>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row>
    <row r="272" spans="1:40" s="21" customFormat="1" x14ac:dyDescent="0.35">
      <c r="A272" s="48"/>
      <c r="B272" s="53"/>
      <c r="C272" s="70"/>
      <c r="D272" s="71"/>
      <c r="E272" s="71"/>
      <c r="F272" s="71"/>
      <c r="G272" s="71"/>
      <c r="H272" s="71"/>
      <c r="I272" s="71"/>
      <c r="J272" s="71"/>
      <c r="K272" s="71"/>
      <c r="L272" s="71"/>
      <c r="M272" s="71"/>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row>
    <row r="273" spans="1:40" s="21" customFormat="1" x14ac:dyDescent="0.35">
      <c r="A273" s="48"/>
      <c r="B273" s="53"/>
      <c r="C273" s="70"/>
      <c r="D273" s="71"/>
      <c r="E273" s="71"/>
      <c r="F273" s="71"/>
      <c r="G273" s="71"/>
      <c r="H273" s="71"/>
      <c r="I273" s="71"/>
      <c r="J273" s="71"/>
      <c r="K273" s="71"/>
      <c r="L273" s="71"/>
      <c r="M273" s="71"/>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row>
    <row r="274" spans="1:40" s="21" customFormat="1" x14ac:dyDescent="0.35">
      <c r="A274" s="48"/>
      <c r="B274" s="53"/>
      <c r="C274" s="70"/>
      <c r="D274" s="71"/>
      <c r="E274" s="71"/>
      <c r="F274" s="71"/>
      <c r="G274" s="71"/>
      <c r="H274" s="71"/>
      <c r="I274" s="71"/>
      <c r="J274" s="71"/>
      <c r="K274" s="71"/>
      <c r="L274" s="71"/>
      <c r="M274" s="71"/>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row>
    <row r="275" spans="1:40" s="21" customFormat="1" x14ac:dyDescent="0.35">
      <c r="A275" s="48"/>
      <c r="B275" s="53"/>
      <c r="C275" s="70"/>
      <c r="D275" s="71"/>
      <c r="E275" s="71"/>
      <c r="F275" s="71"/>
      <c r="G275" s="71"/>
      <c r="H275" s="71"/>
      <c r="I275" s="71"/>
      <c r="J275" s="71"/>
      <c r="K275" s="71"/>
      <c r="L275" s="71"/>
      <c r="M275" s="71"/>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row>
    <row r="276" spans="1:40" s="21" customFormat="1" x14ac:dyDescent="0.35">
      <c r="A276" s="48"/>
      <c r="B276" s="53"/>
      <c r="C276" s="70"/>
      <c r="D276" s="71"/>
      <c r="E276" s="71"/>
      <c r="F276" s="71"/>
      <c r="G276" s="71"/>
      <c r="H276" s="71"/>
      <c r="I276" s="71"/>
      <c r="J276" s="71"/>
      <c r="K276" s="71"/>
      <c r="L276" s="71"/>
      <c r="M276" s="71"/>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row>
    <row r="277" spans="1:40" s="21" customFormat="1" x14ac:dyDescent="0.35">
      <c r="A277" s="48"/>
      <c r="B277" s="53"/>
      <c r="C277" s="70"/>
      <c r="D277" s="71"/>
      <c r="E277" s="71"/>
      <c r="F277" s="71"/>
      <c r="G277" s="71"/>
      <c r="H277" s="71"/>
      <c r="I277" s="71"/>
      <c r="J277" s="71"/>
      <c r="K277" s="71"/>
      <c r="L277" s="71"/>
      <c r="M277" s="71"/>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row>
    <row r="278" spans="1:40" s="21" customFormat="1" x14ac:dyDescent="0.35">
      <c r="A278" s="48"/>
      <c r="B278" s="53"/>
      <c r="C278" s="70"/>
      <c r="D278" s="71"/>
      <c r="E278" s="71"/>
      <c r="F278" s="71"/>
      <c r="G278" s="71"/>
      <c r="H278" s="71"/>
      <c r="I278" s="71"/>
      <c r="J278" s="71"/>
      <c r="K278" s="71"/>
      <c r="L278" s="71"/>
      <c r="M278" s="71"/>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row>
    <row r="279" spans="1:40" s="21" customFormat="1" x14ac:dyDescent="0.35">
      <c r="A279" s="48"/>
      <c r="B279" s="53"/>
      <c r="C279" s="70"/>
      <c r="D279" s="71"/>
      <c r="E279" s="71"/>
      <c r="F279" s="71"/>
      <c r="G279" s="71"/>
      <c r="H279" s="71"/>
      <c r="I279" s="71"/>
      <c r="J279" s="71"/>
      <c r="K279" s="71"/>
      <c r="L279" s="71"/>
      <c r="M279" s="71"/>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row>
    <row r="280" spans="1:40" s="21" customFormat="1" x14ac:dyDescent="0.35">
      <c r="A280" s="48"/>
      <c r="B280" s="53"/>
      <c r="C280" s="70"/>
      <c r="D280" s="71"/>
      <c r="E280" s="71"/>
      <c r="F280" s="71"/>
      <c r="G280" s="71"/>
      <c r="H280" s="71"/>
      <c r="I280" s="71"/>
      <c r="J280" s="71"/>
      <c r="K280" s="71"/>
      <c r="L280" s="71"/>
      <c r="M280" s="71"/>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row>
    <row r="281" spans="1:40" s="21" customFormat="1" x14ac:dyDescent="0.35">
      <c r="A281" s="48"/>
      <c r="B281" s="53"/>
      <c r="C281" s="70"/>
      <c r="D281" s="71"/>
      <c r="E281" s="71"/>
      <c r="F281" s="71"/>
      <c r="G281" s="71"/>
      <c r="H281" s="71"/>
      <c r="I281" s="71"/>
      <c r="J281" s="71"/>
      <c r="K281" s="71"/>
      <c r="L281" s="71"/>
      <c r="M281" s="71"/>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row>
    <row r="282" spans="1:40" s="21" customFormat="1" x14ac:dyDescent="0.35">
      <c r="A282" s="48"/>
      <c r="B282" s="53"/>
      <c r="C282" s="70"/>
      <c r="D282" s="71"/>
      <c r="E282" s="71"/>
      <c r="F282" s="71"/>
      <c r="G282" s="71"/>
      <c r="H282" s="71"/>
      <c r="I282" s="71"/>
      <c r="J282" s="71"/>
      <c r="K282" s="71"/>
      <c r="L282" s="71"/>
      <c r="M282" s="71"/>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row>
    <row r="283" spans="1:40" s="21" customFormat="1" x14ac:dyDescent="0.35">
      <c r="A283" s="48"/>
      <c r="B283" s="53"/>
      <c r="C283" s="70"/>
      <c r="D283" s="71"/>
      <c r="E283" s="71"/>
      <c r="F283" s="71"/>
      <c r="G283" s="71"/>
      <c r="H283" s="71"/>
      <c r="I283" s="71"/>
      <c r="J283" s="71"/>
      <c r="K283" s="71"/>
      <c r="L283" s="71"/>
      <c r="M283" s="71"/>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row>
    <row r="284" spans="1:40" s="21" customFormat="1" x14ac:dyDescent="0.35">
      <c r="A284" s="48"/>
      <c r="B284" s="53"/>
      <c r="C284" s="70"/>
      <c r="D284" s="71"/>
      <c r="E284" s="71"/>
      <c r="F284" s="71"/>
      <c r="G284" s="71"/>
      <c r="H284" s="71"/>
      <c r="I284" s="71"/>
      <c r="J284" s="71"/>
      <c r="K284" s="71"/>
      <c r="L284" s="71"/>
      <c r="M284" s="71"/>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row>
    <row r="285" spans="1:40" s="21" customFormat="1" x14ac:dyDescent="0.35">
      <c r="A285" s="48"/>
      <c r="B285" s="53"/>
      <c r="C285" s="70"/>
      <c r="D285" s="71"/>
      <c r="E285" s="71"/>
      <c r="F285" s="71"/>
      <c r="G285" s="71"/>
      <c r="H285" s="71"/>
      <c r="I285" s="71"/>
      <c r="J285" s="71"/>
      <c r="K285" s="71"/>
      <c r="L285" s="71"/>
      <c r="M285" s="71"/>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row>
    <row r="286" spans="1:40" s="21" customFormat="1" x14ac:dyDescent="0.35">
      <c r="A286" s="48"/>
      <c r="B286" s="53"/>
      <c r="C286" s="70"/>
      <c r="D286" s="71"/>
      <c r="E286" s="71"/>
      <c r="F286" s="71"/>
      <c r="G286" s="71"/>
      <c r="H286" s="71"/>
      <c r="I286" s="71"/>
      <c r="J286" s="71"/>
      <c r="K286" s="71"/>
      <c r="L286" s="71"/>
      <c r="M286" s="71"/>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row>
    <row r="287" spans="1:40" s="21" customFormat="1" x14ac:dyDescent="0.35">
      <c r="A287" s="48"/>
      <c r="B287" s="53"/>
      <c r="C287" s="70"/>
      <c r="D287" s="71"/>
      <c r="E287" s="71"/>
      <c r="F287" s="71"/>
      <c r="G287" s="71"/>
      <c r="H287" s="71"/>
      <c r="I287" s="71"/>
      <c r="J287" s="71"/>
      <c r="K287" s="71"/>
      <c r="L287" s="71"/>
      <c r="M287" s="71"/>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row>
    <row r="288" spans="1:40" s="21" customFormat="1" x14ac:dyDescent="0.35">
      <c r="A288" s="48"/>
      <c r="B288" s="53"/>
      <c r="C288" s="70"/>
      <c r="D288" s="71"/>
      <c r="E288" s="71"/>
      <c r="F288" s="71"/>
      <c r="G288" s="71"/>
      <c r="H288" s="71"/>
      <c r="I288" s="71"/>
      <c r="J288" s="71"/>
      <c r="K288" s="71"/>
      <c r="L288" s="71"/>
      <c r="M288" s="71"/>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row>
    <row r="289" spans="1:40" s="21" customFormat="1" x14ac:dyDescent="0.35">
      <c r="A289" s="48"/>
      <c r="B289" s="53"/>
      <c r="C289" s="70"/>
      <c r="D289" s="71"/>
      <c r="E289" s="71"/>
      <c r="F289" s="71"/>
      <c r="G289" s="71"/>
      <c r="H289" s="71"/>
      <c r="I289" s="71"/>
      <c r="J289" s="71"/>
      <c r="K289" s="71"/>
      <c r="L289" s="71"/>
      <c r="M289" s="71"/>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row>
    <row r="290" spans="1:40" s="21" customFormat="1" x14ac:dyDescent="0.35">
      <c r="A290" s="48"/>
      <c r="B290" s="53"/>
      <c r="C290" s="70"/>
      <c r="D290" s="71"/>
      <c r="E290" s="71"/>
      <c r="F290" s="71"/>
      <c r="G290" s="71"/>
      <c r="H290" s="71"/>
      <c r="I290" s="71"/>
      <c r="J290" s="71"/>
      <c r="K290" s="71"/>
      <c r="L290" s="71"/>
      <c r="M290" s="71"/>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row>
    <row r="291" spans="1:40" s="21" customFormat="1" x14ac:dyDescent="0.35">
      <c r="A291" s="48"/>
      <c r="B291" s="53"/>
      <c r="C291" s="70"/>
      <c r="D291" s="71"/>
      <c r="E291" s="71"/>
      <c r="F291" s="71"/>
      <c r="G291" s="71"/>
      <c r="H291" s="71"/>
      <c r="I291" s="71"/>
      <c r="J291" s="71"/>
      <c r="K291" s="71"/>
      <c r="L291" s="71"/>
      <c r="M291" s="71"/>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row>
    <row r="292" spans="1:40" s="21" customFormat="1" x14ac:dyDescent="0.35">
      <c r="A292" s="48"/>
      <c r="B292" s="53"/>
      <c r="C292" s="70"/>
      <c r="D292" s="71"/>
      <c r="E292" s="71"/>
      <c r="F292" s="71"/>
      <c r="G292" s="71"/>
      <c r="H292" s="71"/>
      <c r="I292" s="71"/>
      <c r="J292" s="71"/>
      <c r="K292" s="71"/>
      <c r="L292" s="71"/>
      <c r="M292" s="71"/>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row>
    <row r="293" spans="1:40" s="21" customFormat="1" x14ac:dyDescent="0.35">
      <c r="A293" s="48"/>
      <c r="B293" s="53"/>
      <c r="C293" s="70"/>
      <c r="D293" s="71"/>
      <c r="E293" s="71"/>
      <c r="F293" s="71"/>
      <c r="G293" s="71"/>
      <c r="H293" s="71"/>
      <c r="I293" s="71"/>
      <c r="J293" s="71"/>
      <c r="K293" s="71"/>
      <c r="L293" s="71"/>
      <c r="M293" s="71"/>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row>
    <row r="294" spans="1:40" s="21" customFormat="1" x14ac:dyDescent="0.35">
      <c r="A294" s="48"/>
      <c r="B294" s="53"/>
      <c r="C294" s="70"/>
      <c r="D294" s="71"/>
      <c r="E294" s="71"/>
      <c r="F294" s="71"/>
      <c r="G294" s="71"/>
      <c r="H294" s="71"/>
      <c r="I294" s="71"/>
      <c r="J294" s="71"/>
      <c r="K294" s="71"/>
      <c r="L294" s="71"/>
      <c r="M294" s="71"/>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row>
    <row r="295" spans="1:40" s="21" customFormat="1" x14ac:dyDescent="0.35">
      <c r="A295" s="48"/>
      <c r="B295" s="53"/>
      <c r="C295" s="70"/>
      <c r="D295" s="71"/>
      <c r="E295" s="71"/>
      <c r="F295" s="71"/>
      <c r="G295" s="71"/>
      <c r="H295" s="71"/>
      <c r="I295" s="71"/>
      <c r="J295" s="71"/>
      <c r="K295" s="71"/>
      <c r="L295" s="71"/>
      <c r="M295" s="71"/>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row>
    <row r="296" spans="1:40" s="21" customFormat="1" x14ac:dyDescent="0.35">
      <c r="A296" s="48"/>
      <c r="B296" s="53"/>
      <c r="C296" s="70"/>
      <c r="D296" s="71"/>
      <c r="E296" s="71"/>
      <c r="F296" s="71"/>
      <c r="G296" s="71"/>
      <c r="H296" s="71"/>
      <c r="I296" s="71"/>
      <c r="J296" s="71"/>
      <c r="K296" s="71"/>
      <c r="L296" s="71"/>
      <c r="M296" s="71"/>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row>
    <row r="297" spans="1:40" s="21" customFormat="1" x14ac:dyDescent="0.35">
      <c r="A297" s="48"/>
      <c r="B297" s="53"/>
      <c r="C297" s="70"/>
      <c r="D297" s="71"/>
      <c r="E297" s="71"/>
      <c r="F297" s="71"/>
      <c r="G297" s="71"/>
      <c r="H297" s="71"/>
      <c r="I297" s="71"/>
      <c r="J297" s="71"/>
      <c r="K297" s="71"/>
      <c r="L297" s="71"/>
      <c r="M297" s="71"/>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row>
    <row r="298" spans="1:40" s="21" customFormat="1" x14ac:dyDescent="0.35">
      <c r="A298" s="48"/>
      <c r="B298" s="53"/>
      <c r="C298" s="70"/>
      <c r="D298" s="71"/>
      <c r="E298" s="71"/>
      <c r="F298" s="71"/>
      <c r="G298" s="71"/>
      <c r="H298" s="71"/>
      <c r="I298" s="71"/>
      <c r="J298" s="71"/>
      <c r="K298" s="71"/>
      <c r="L298" s="71"/>
      <c r="M298" s="71"/>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row>
    <row r="299" spans="1:40" s="21" customFormat="1" x14ac:dyDescent="0.35">
      <c r="A299" s="48"/>
      <c r="B299" s="53"/>
      <c r="C299" s="70"/>
      <c r="D299" s="71"/>
      <c r="E299" s="71"/>
      <c r="F299" s="71"/>
      <c r="G299" s="71"/>
      <c r="H299" s="71"/>
      <c r="I299" s="71"/>
      <c r="J299" s="71"/>
      <c r="K299" s="71"/>
      <c r="L299" s="71"/>
      <c r="M299" s="71"/>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row>
    <row r="300" spans="1:40" s="21" customFormat="1" x14ac:dyDescent="0.35">
      <c r="A300" s="48"/>
      <c r="B300" s="53"/>
      <c r="C300" s="70"/>
      <c r="D300" s="71"/>
      <c r="E300" s="71"/>
      <c r="F300" s="71"/>
      <c r="G300" s="71"/>
      <c r="H300" s="71"/>
      <c r="I300" s="71"/>
      <c r="J300" s="71"/>
      <c r="K300" s="71"/>
      <c r="L300" s="71"/>
      <c r="M300" s="71"/>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row>
    <row r="301" spans="1:40" s="21" customFormat="1" x14ac:dyDescent="0.35">
      <c r="A301" s="48"/>
      <c r="B301" s="53"/>
      <c r="C301" s="70"/>
      <c r="D301" s="71"/>
      <c r="E301" s="71"/>
      <c r="F301" s="71"/>
      <c r="G301" s="71"/>
      <c r="H301" s="71"/>
      <c r="I301" s="71"/>
      <c r="J301" s="71"/>
      <c r="K301" s="71"/>
      <c r="L301" s="71"/>
      <c r="M301" s="71"/>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row>
    <row r="302" spans="1:40" s="21" customFormat="1" x14ac:dyDescent="0.35">
      <c r="A302" s="48"/>
      <c r="B302" s="53"/>
      <c r="C302" s="70"/>
      <c r="D302" s="71"/>
      <c r="E302" s="71"/>
      <c r="F302" s="71"/>
      <c r="G302" s="71"/>
      <c r="H302" s="71"/>
      <c r="I302" s="71"/>
      <c r="J302" s="71"/>
      <c r="K302" s="71"/>
      <c r="L302" s="71"/>
      <c r="M302" s="71"/>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row>
    <row r="303" spans="1:40" s="21" customFormat="1" x14ac:dyDescent="0.35">
      <c r="A303" s="48"/>
      <c r="B303" s="53"/>
      <c r="C303" s="70"/>
      <c r="D303" s="71"/>
      <c r="E303" s="71"/>
      <c r="F303" s="71"/>
      <c r="G303" s="71"/>
      <c r="H303" s="71"/>
      <c r="I303" s="71"/>
      <c r="J303" s="71"/>
      <c r="K303" s="71"/>
      <c r="L303" s="71"/>
      <c r="M303" s="71"/>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row>
    <row r="304" spans="1:40" s="21" customFormat="1" x14ac:dyDescent="0.35">
      <c r="A304" s="48"/>
      <c r="B304" s="53"/>
      <c r="C304" s="70"/>
      <c r="D304" s="71"/>
      <c r="E304" s="71"/>
      <c r="F304" s="71"/>
      <c r="G304" s="71"/>
      <c r="H304" s="71"/>
      <c r="I304" s="71"/>
      <c r="J304" s="71"/>
      <c r="K304" s="71"/>
      <c r="L304" s="71"/>
      <c r="M304" s="71"/>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row>
    <row r="305" spans="1:40" x14ac:dyDescent="0.35">
      <c r="A305" s="52"/>
      <c r="B305" s="98"/>
      <c r="C305" s="99"/>
      <c r="D305" s="100"/>
      <c r="E305" s="100"/>
      <c r="F305" s="100"/>
      <c r="G305" s="100"/>
      <c r="H305" s="100"/>
      <c r="I305" s="100"/>
      <c r="J305" s="71"/>
      <c r="K305" s="71"/>
      <c r="L305" s="71"/>
      <c r="M305" s="71"/>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row>
    <row r="306" spans="1:40" x14ac:dyDescent="0.35">
      <c r="A306" s="52"/>
      <c r="B306" s="98"/>
      <c r="C306" s="99"/>
      <c r="D306" s="100"/>
      <c r="E306" s="100"/>
      <c r="F306" s="100"/>
      <c r="G306" s="100"/>
      <c r="H306" s="100"/>
      <c r="I306" s="100"/>
      <c r="J306" s="71"/>
      <c r="K306" s="71"/>
      <c r="L306" s="71"/>
      <c r="M306" s="71"/>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row>
    <row r="307" spans="1:40" x14ac:dyDescent="0.35">
      <c r="A307" s="52"/>
      <c r="B307" s="98"/>
      <c r="C307" s="99"/>
      <c r="D307" s="100"/>
      <c r="E307" s="100"/>
      <c r="F307" s="100"/>
      <c r="G307" s="100"/>
      <c r="H307" s="100"/>
      <c r="I307" s="100"/>
      <c r="J307" s="71"/>
      <c r="K307" s="71"/>
      <c r="L307" s="71"/>
      <c r="M307" s="71"/>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row>
    <row r="308" spans="1:40" x14ac:dyDescent="0.35">
      <c r="A308" s="52"/>
      <c r="B308" s="98"/>
      <c r="C308" s="99"/>
      <c r="D308" s="100"/>
      <c r="E308" s="100"/>
      <c r="F308" s="100"/>
      <c r="G308" s="100"/>
      <c r="H308" s="100"/>
      <c r="I308" s="100"/>
      <c r="J308" s="71"/>
      <c r="K308" s="71"/>
      <c r="L308" s="71"/>
      <c r="M308" s="71"/>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row>
    <row r="309" spans="1:40" x14ac:dyDescent="0.35">
      <c r="A309" s="52"/>
      <c r="B309" s="98"/>
      <c r="C309" s="99"/>
      <c r="D309" s="100"/>
      <c r="E309" s="100"/>
      <c r="F309" s="100"/>
      <c r="G309" s="100"/>
      <c r="H309" s="100"/>
      <c r="I309" s="100"/>
      <c r="J309" s="71"/>
      <c r="K309" s="71"/>
      <c r="L309" s="71"/>
      <c r="M309" s="71"/>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row>
    <row r="310" spans="1:40" x14ac:dyDescent="0.35">
      <c r="A310" s="52"/>
      <c r="B310" s="98"/>
      <c r="C310" s="99"/>
      <c r="D310" s="100"/>
      <c r="E310" s="100"/>
      <c r="F310" s="100"/>
      <c r="G310" s="100"/>
      <c r="H310" s="100"/>
      <c r="I310" s="100"/>
      <c r="J310" s="71"/>
      <c r="K310" s="71"/>
      <c r="L310" s="71"/>
      <c r="M310" s="71"/>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row>
    <row r="311" spans="1:40" x14ac:dyDescent="0.35">
      <c r="A311" s="52"/>
      <c r="B311" s="98"/>
      <c r="C311" s="99"/>
      <c r="D311" s="100"/>
      <c r="E311" s="100"/>
      <c r="F311" s="100"/>
      <c r="G311" s="100"/>
      <c r="H311" s="100"/>
      <c r="I311" s="100"/>
      <c r="J311" s="71"/>
      <c r="K311" s="71"/>
      <c r="L311" s="71"/>
      <c r="M311" s="71"/>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row>
    <row r="312" spans="1:40" x14ac:dyDescent="0.35">
      <c r="A312" s="52"/>
      <c r="B312" s="98"/>
      <c r="C312" s="99"/>
      <c r="D312" s="100"/>
      <c r="E312" s="100"/>
      <c r="F312" s="100"/>
      <c r="G312" s="100"/>
      <c r="H312" s="100"/>
      <c r="I312" s="100"/>
      <c r="J312" s="71"/>
      <c r="K312" s="71"/>
      <c r="L312" s="71"/>
      <c r="M312" s="71"/>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row>
    <row r="313" spans="1:40" x14ac:dyDescent="0.35">
      <c r="A313" s="52"/>
      <c r="B313" s="98"/>
      <c r="C313" s="99"/>
      <c r="D313" s="100"/>
      <c r="E313" s="100"/>
      <c r="F313" s="100"/>
      <c r="G313" s="100"/>
      <c r="H313" s="100"/>
      <c r="I313" s="100"/>
      <c r="J313" s="71"/>
      <c r="K313" s="71"/>
      <c r="L313" s="71"/>
      <c r="M313" s="71"/>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row>
    <row r="314" spans="1:40" x14ac:dyDescent="0.35">
      <c r="A314" s="52"/>
      <c r="B314" s="98"/>
      <c r="C314" s="99"/>
      <c r="D314" s="100"/>
      <c r="E314" s="100"/>
      <c r="F314" s="100"/>
      <c r="G314" s="100"/>
      <c r="H314" s="100"/>
      <c r="I314" s="100"/>
      <c r="J314" s="71"/>
      <c r="K314" s="71"/>
      <c r="L314" s="71"/>
      <c r="M314" s="71"/>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row>
    <row r="315" spans="1:40" x14ac:dyDescent="0.35">
      <c r="A315" s="52"/>
      <c r="B315" s="98"/>
      <c r="C315" s="99"/>
      <c r="D315" s="100"/>
      <c r="E315" s="100"/>
      <c r="F315" s="100"/>
      <c r="G315" s="100"/>
      <c r="H315" s="100"/>
      <c r="I315" s="100"/>
      <c r="J315" s="71"/>
      <c r="K315" s="71"/>
      <c r="L315" s="71"/>
      <c r="M315" s="71"/>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row>
    <row r="316" spans="1:40" x14ac:dyDescent="0.35">
      <c r="A316" s="52"/>
      <c r="B316" s="98"/>
      <c r="C316" s="99"/>
      <c r="D316" s="100"/>
      <c r="E316" s="100"/>
      <c r="F316" s="100"/>
      <c r="G316" s="100"/>
      <c r="H316" s="100"/>
      <c r="I316" s="100"/>
      <c r="J316" s="71"/>
      <c r="K316" s="71"/>
      <c r="L316" s="71"/>
      <c r="M316" s="71"/>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row>
    <row r="317" spans="1:40" x14ac:dyDescent="0.35">
      <c r="A317" s="52"/>
      <c r="B317" s="98"/>
      <c r="C317" s="99"/>
      <c r="D317" s="100"/>
      <c r="E317" s="100"/>
      <c r="F317" s="100"/>
      <c r="G317" s="100"/>
      <c r="H317" s="100"/>
      <c r="I317" s="100"/>
      <c r="J317" s="71"/>
      <c r="K317" s="71"/>
      <c r="L317" s="71"/>
      <c r="M317" s="71"/>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row>
    <row r="318" spans="1:40" x14ac:dyDescent="0.35">
      <c r="A318" s="52"/>
      <c r="B318" s="98"/>
      <c r="C318" s="99"/>
      <c r="D318" s="100"/>
      <c r="E318" s="100"/>
      <c r="F318" s="100"/>
      <c r="G318" s="100"/>
      <c r="H318" s="100"/>
      <c r="I318" s="100"/>
      <c r="J318" s="71"/>
      <c r="K318" s="71"/>
      <c r="L318" s="71"/>
      <c r="M318" s="71"/>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row>
    <row r="319" spans="1:40" x14ac:dyDescent="0.35">
      <c r="A319" s="52"/>
      <c r="B319" s="98"/>
      <c r="C319" s="99"/>
      <c r="D319" s="100"/>
      <c r="E319" s="100"/>
      <c r="F319" s="100"/>
      <c r="G319" s="100"/>
      <c r="H319" s="100"/>
      <c r="I319" s="100"/>
      <c r="J319" s="71"/>
      <c r="K319" s="71"/>
      <c r="L319" s="71"/>
      <c r="M319" s="71"/>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row>
    <row r="320" spans="1:40" x14ac:dyDescent="0.35">
      <c r="A320" s="52"/>
      <c r="B320" s="98"/>
      <c r="C320" s="99"/>
      <c r="D320" s="100"/>
      <c r="E320" s="100"/>
      <c r="F320" s="100"/>
      <c r="G320" s="100"/>
      <c r="H320" s="100"/>
      <c r="I320" s="100"/>
      <c r="J320" s="71"/>
      <c r="K320" s="71"/>
      <c r="L320" s="71"/>
      <c r="M320" s="71"/>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row>
    <row r="321" spans="1:40" x14ac:dyDescent="0.35">
      <c r="A321" s="52"/>
      <c r="B321" s="98"/>
      <c r="C321" s="99"/>
      <c r="D321" s="100"/>
      <c r="E321" s="100"/>
      <c r="F321" s="100"/>
      <c r="G321" s="100"/>
      <c r="H321" s="100"/>
      <c r="I321" s="100"/>
      <c r="J321" s="71"/>
      <c r="K321" s="71"/>
      <c r="L321" s="71"/>
      <c r="M321" s="71"/>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row>
    <row r="322" spans="1:40" x14ac:dyDescent="0.35">
      <c r="A322" s="52"/>
      <c r="B322" s="98"/>
      <c r="C322" s="99"/>
      <c r="D322" s="100"/>
      <c r="E322" s="100"/>
      <c r="F322" s="100"/>
      <c r="G322" s="100"/>
      <c r="H322" s="100"/>
      <c r="I322" s="100"/>
      <c r="J322" s="71"/>
      <c r="K322" s="71"/>
      <c r="L322" s="71"/>
      <c r="M322" s="71"/>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row>
    <row r="323" spans="1:40" x14ac:dyDescent="0.35">
      <c r="A323" s="52"/>
      <c r="B323" s="98"/>
      <c r="C323" s="99"/>
      <c r="D323" s="100"/>
      <c r="E323" s="100"/>
      <c r="F323" s="100"/>
      <c r="G323" s="100"/>
      <c r="H323" s="100"/>
      <c r="I323" s="100"/>
      <c r="J323" s="71"/>
      <c r="K323" s="71"/>
      <c r="L323" s="71"/>
      <c r="M323" s="71"/>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row>
    <row r="324" spans="1:40" x14ac:dyDescent="0.35">
      <c r="A324" s="52"/>
      <c r="B324" s="98"/>
      <c r="C324" s="99"/>
      <c r="D324" s="100"/>
      <c r="E324" s="100"/>
      <c r="F324" s="100"/>
      <c r="G324" s="100"/>
      <c r="H324" s="100"/>
      <c r="I324" s="100"/>
      <c r="J324" s="71"/>
      <c r="K324" s="71"/>
      <c r="L324" s="71"/>
      <c r="M324" s="71"/>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row>
    <row r="325" spans="1:40" x14ac:dyDescent="0.35">
      <c r="A325" s="52"/>
      <c r="B325" s="98"/>
      <c r="C325" s="99"/>
      <c r="D325" s="100"/>
      <c r="E325" s="100"/>
      <c r="F325" s="100"/>
      <c r="G325" s="100"/>
      <c r="H325" s="100"/>
      <c r="I325" s="100"/>
      <c r="J325" s="71"/>
      <c r="K325" s="71"/>
      <c r="L325" s="71"/>
      <c r="M325" s="71"/>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row>
    <row r="326" spans="1:40" x14ac:dyDescent="0.35">
      <c r="A326" s="52"/>
      <c r="B326" s="98"/>
      <c r="C326" s="99"/>
      <c r="D326" s="100"/>
      <c r="E326" s="100"/>
      <c r="F326" s="100"/>
      <c r="G326" s="100"/>
      <c r="H326" s="100"/>
      <c r="I326" s="100"/>
      <c r="J326" s="71"/>
      <c r="K326" s="71"/>
      <c r="L326" s="71"/>
      <c r="M326" s="71"/>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row>
    <row r="327" spans="1:40" x14ac:dyDescent="0.35">
      <c r="A327" s="52"/>
      <c r="B327" s="98"/>
      <c r="C327" s="99"/>
      <c r="D327" s="100"/>
      <c r="E327" s="100"/>
      <c r="F327" s="100"/>
      <c r="G327" s="100"/>
      <c r="H327" s="100"/>
      <c r="I327" s="100"/>
      <c r="J327" s="71"/>
      <c r="K327" s="71"/>
      <c r="L327" s="71"/>
      <c r="M327" s="71"/>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row>
    <row r="328" spans="1:40" x14ac:dyDescent="0.35">
      <c r="A328" s="52"/>
      <c r="B328" s="98"/>
      <c r="C328" s="99"/>
      <c r="D328" s="100"/>
      <c r="E328" s="100"/>
      <c r="F328" s="100"/>
      <c r="G328" s="100"/>
      <c r="H328" s="100"/>
      <c r="I328" s="100"/>
      <c r="J328" s="71"/>
      <c r="K328" s="71"/>
      <c r="L328" s="71"/>
      <c r="M328" s="71"/>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row>
    <row r="329" spans="1:40" x14ac:dyDescent="0.35">
      <c r="A329" s="52"/>
      <c r="B329" s="98"/>
      <c r="C329" s="99"/>
      <c r="D329" s="100"/>
      <c r="E329" s="100"/>
      <c r="F329" s="100"/>
      <c r="G329" s="100"/>
      <c r="H329" s="100"/>
      <c r="I329" s="100"/>
      <c r="J329" s="71"/>
      <c r="K329" s="71"/>
      <c r="L329" s="71"/>
      <c r="M329" s="71"/>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row>
    <row r="330" spans="1:40" x14ac:dyDescent="0.35">
      <c r="A330" s="52"/>
      <c r="B330" s="98"/>
      <c r="C330" s="99"/>
      <c r="D330" s="100"/>
      <c r="E330" s="100"/>
      <c r="F330" s="100"/>
      <c r="G330" s="100"/>
      <c r="H330" s="100"/>
      <c r="I330" s="100"/>
      <c r="J330" s="71"/>
      <c r="K330" s="71"/>
      <c r="L330" s="71"/>
      <c r="M330" s="71"/>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row>
    <row r="331" spans="1:40" x14ac:dyDescent="0.35">
      <c r="A331" s="52"/>
      <c r="B331" s="98"/>
      <c r="C331" s="99"/>
      <c r="D331" s="100"/>
      <c r="E331" s="100"/>
      <c r="F331" s="100"/>
      <c r="G331" s="100"/>
      <c r="H331" s="100"/>
      <c r="I331" s="100"/>
      <c r="J331" s="71"/>
      <c r="K331" s="71"/>
      <c r="L331" s="71"/>
      <c r="M331" s="71"/>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row>
    <row r="332" spans="1:40" x14ac:dyDescent="0.35">
      <c r="A332" s="52"/>
      <c r="B332" s="98"/>
      <c r="C332" s="99"/>
      <c r="D332" s="100"/>
      <c r="E332" s="100"/>
      <c r="F332" s="100"/>
      <c r="G332" s="100"/>
      <c r="H332" s="100"/>
      <c r="I332" s="100"/>
      <c r="J332" s="71"/>
      <c r="K332" s="71"/>
      <c r="L332" s="71"/>
      <c r="M332" s="71"/>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row>
    <row r="333" spans="1:40" x14ac:dyDescent="0.35">
      <c r="A333" s="52"/>
      <c r="B333" s="98"/>
      <c r="C333" s="99"/>
      <c r="D333" s="100"/>
      <c r="E333" s="100"/>
      <c r="F333" s="100"/>
      <c r="G333" s="100"/>
      <c r="H333" s="100"/>
      <c r="I333" s="100"/>
      <c r="J333" s="71"/>
      <c r="K333" s="71"/>
      <c r="L333" s="71"/>
      <c r="M333" s="71"/>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row>
    <row r="334" spans="1:40" x14ac:dyDescent="0.35">
      <c r="A334" s="52"/>
      <c r="B334" s="98"/>
      <c r="C334" s="99"/>
      <c r="D334" s="100"/>
      <c r="E334" s="100"/>
      <c r="F334" s="100"/>
      <c r="G334" s="100"/>
      <c r="H334" s="100"/>
      <c r="I334" s="100"/>
      <c r="J334" s="71"/>
      <c r="K334" s="71"/>
      <c r="L334" s="71"/>
      <c r="M334" s="71"/>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row>
    <row r="335" spans="1:40" x14ac:dyDescent="0.35">
      <c r="A335" s="52"/>
      <c r="B335" s="98"/>
      <c r="C335" s="99"/>
      <c r="D335" s="100"/>
      <c r="E335" s="100"/>
      <c r="F335" s="100"/>
      <c r="G335" s="100"/>
      <c r="H335" s="100"/>
      <c r="I335" s="100"/>
      <c r="J335" s="71"/>
      <c r="K335" s="71"/>
      <c r="L335" s="71"/>
      <c r="M335" s="71"/>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row>
    <row r="336" spans="1:40" x14ac:dyDescent="0.35">
      <c r="A336" s="52"/>
      <c r="B336" s="98"/>
      <c r="C336" s="99"/>
      <c r="D336" s="100"/>
      <c r="E336" s="100"/>
      <c r="F336" s="100"/>
      <c r="G336" s="100"/>
      <c r="H336" s="100"/>
      <c r="I336" s="100"/>
      <c r="J336" s="71"/>
      <c r="K336" s="71"/>
      <c r="L336" s="71"/>
      <c r="M336" s="71"/>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row>
    <row r="337" spans="1:40" x14ac:dyDescent="0.35">
      <c r="A337" s="52"/>
      <c r="B337" s="98"/>
      <c r="C337" s="99"/>
      <c r="D337" s="100"/>
      <c r="E337" s="100"/>
      <c r="F337" s="100"/>
      <c r="G337" s="100"/>
      <c r="H337" s="100"/>
      <c r="I337" s="100"/>
      <c r="J337" s="71"/>
      <c r="K337" s="71"/>
      <c r="L337" s="71"/>
      <c r="M337" s="71"/>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row>
    <row r="338" spans="1:40" x14ac:dyDescent="0.35">
      <c r="A338" s="52"/>
      <c r="B338" s="98"/>
      <c r="C338" s="99"/>
      <c r="D338" s="100"/>
      <c r="E338" s="100"/>
      <c r="F338" s="100"/>
      <c r="G338" s="100"/>
      <c r="H338" s="100"/>
      <c r="I338" s="100"/>
      <c r="J338" s="71"/>
      <c r="K338" s="71"/>
      <c r="L338" s="71"/>
      <c r="M338" s="71"/>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row>
    <row r="339" spans="1:40" x14ac:dyDescent="0.35">
      <c r="A339" s="52"/>
      <c r="B339" s="98"/>
      <c r="C339" s="99"/>
      <c r="D339" s="100"/>
      <c r="E339" s="100"/>
      <c r="F339" s="100"/>
      <c r="G339" s="100"/>
      <c r="H339" s="100"/>
      <c r="I339" s="100"/>
      <c r="J339" s="71"/>
      <c r="K339" s="71"/>
      <c r="L339" s="71"/>
      <c r="M339" s="71"/>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row>
    <row r="340" spans="1:40" x14ac:dyDescent="0.35">
      <c r="A340" s="52"/>
      <c r="B340" s="98"/>
      <c r="C340" s="99"/>
      <c r="D340" s="100"/>
      <c r="E340" s="100"/>
      <c r="F340" s="100"/>
      <c r="G340" s="100"/>
      <c r="H340" s="100"/>
      <c r="I340" s="100"/>
      <c r="J340" s="71"/>
      <c r="K340" s="71"/>
      <c r="L340" s="71"/>
      <c r="M340" s="71"/>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row>
    <row r="341" spans="1:40" x14ac:dyDescent="0.35">
      <c r="A341" s="52"/>
      <c r="B341" s="98"/>
      <c r="C341" s="99"/>
      <c r="D341" s="100"/>
      <c r="E341" s="100"/>
      <c r="F341" s="100"/>
      <c r="G341" s="100"/>
      <c r="H341" s="100"/>
      <c r="I341" s="100"/>
      <c r="J341" s="71"/>
      <c r="K341" s="71"/>
      <c r="L341" s="71"/>
      <c r="M341" s="71"/>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row>
    <row r="342" spans="1:40" x14ac:dyDescent="0.35">
      <c r="A342" s="52"/>
      <c r="B342" s="98"/>
      <c r="C342" s="99"/>
      <c r="D342" s="100"/>
      <c r="E342" s="100"/>
      <c r="F342" s="100"/>
      <c r="G342" s="100"/>
      <c r="H342" s="100"/>
      <c r="I342" s="100"/>
      <c r="J342" s="71"/>
      <c r="K342" s="71"/>
      <c r="L342" s="71"/>
      <c r="M342" s="71"/>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row>
    <row r="343" spans="1:40" x14ac:dyDescent="0.35">
      <c r="A343" s="52"/>
      <c r="B343" s="98"/>
      <c r="C343" s="99"/>
      <c r="D343" s="100"/>
      <c r="E343" s="100"/>
      <c r="F343" s="100"/>
      <c r="G343" s="100"/>
      <c r="H343" s="100"/>
      <c r="I343" s="100"/>
      <c r="J343" s="71"/>
      <c r="K343" s="71"/>
      <c r="L343" s="71"/>
      <c r="M343" s="71"/>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row>
    <row r="344" spans="1:40" x14ac:dyDescent="0.35">
      <c r="A344" s="52"/>
      <c r="B344" s="98"/>
      <c r="C344" s="99"/>
      <c r="D344" s="100"/>
      <c r="E344" s="100"/>
      <c r="F344" s="100"/>
      <c r="G344" s="100"/>
      <c r="H344" s="100"/>
      <c r="I344" s="100"/>
      <c r="J344" s="71"/>
      <c r="K344" s="71"/>
      <c r="L344" s="71"/>
      <c r="M344" s="71"/>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row>
    <row r="345" spans="1:40" x14ac:dyDescent="0.35">
      <c r="A345" s="52"/>
      <c r="B345" s="98"/>
      <c r="C345" s="99"/>
      <c r="D345" s="100"/>
      <c r="E345" s="100"/>
      <c r="F345" s="100"/>
      <c r="G345" s="100"/>
      <c r="H345" s="100"/>
      <c r="I345" s="100"/>
      <c r="J345" s="71"/>
      <c r="K345" s="71"/>
      <c r="L345" s="71"/>
      <c r="M345" s="71"/>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row>
    <row r="346" spans="1:40" x14ac:dyDescent="0.35">
      <c r="A346" s="52"/>
      <c r="B346" s="98"/>
      <c r="C346" s="99"/>
      <c r="D346" s="100"/>
      <c r="E346" s="100"/>
      <c r="F346" s="100"/>
      <c r="G346" s="100"/>
      <c r="H346" s="100"/>
      <c r="I346" s="100"/>
      <c r="J346" s="71"/>
      <c r="K346" s="71"/>
      <c r="L346" s="71"/>
      <c r="M346" s="71"/>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row>
    <row r="347" spans="1:40" x14ac:dyDescent="0.35">
      <c r="A347" s="52"/>
      <c r="B347" s="98"/>
      <c r="C347" s="99"/>
      <c r="D347" s="100"/>
      <c r="E347" s="100"/>
      <c r="F347" s="100"/>
      <c r="G347" s="100"/>
      <c r="H347" s="100"/>
      <c r="I347" s="100"/>
      <c r="J347" s="71"/>
      <c r="K347" s="71"/>
      <c r="L347" s="71"/>
      <c r="M347" s="71"/>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row>
    <row r="348" spans="1:40" x14ac:dyDescent="0.35">
      <c r="A348" s="52"/>
      <c r="B348" s="98"/>
      <c r="C348" s="99"/>
      <c r="D348" s="100"/>
      <c r="E348" s="100"/>
      <c r="F348" s="100"/>
      <c r="G348" s="100"/>
      <c r="H348" s="100"/>
      <c r="I348" s="100"/>
      <c r="J348" s="71"/>
      <c r="K348" s="71"/>
      <c r="L348" s="71"/>
      <c r="M348" s="71"/>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row>
    <row r="349" spans="1:40" x14ac:dyDescent="0.35">
      <c r="A349" s="52"/>
      <c r="B349" s="98"/>
      <c r="C349" s="99"/>
      <c r="D349" s="100"/>
      <c r="E349" s="100"/>
      <c r="F349" s="100"/>
      <c r="G349" s="100"/>
      <c r="H349" s="100"/>
      <c r="I349" s="100"/>
      <c r="J349" s="71"/>
      <c r="K349" s="71"/>
      <c r="L349" s="71"/>
      <c r="M349" s="71"/>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row>
    <row r="350" spans="1:40" x14ac:dyDescent="0.35">
      <c r="A350" s="52"/>
      <c r="B350" s="98"/>
      <c r="C350" s="99"/>
      <c r="D350" s="100"/>
      <c r="E350" s="100"/>
      <c r="F350" s="100"/>
      <c r="G350" s="100"/>
      <c r="H350" s="100"/>
      <c r="I350" s="100"/>
      <c r="J350" s="71"/>
      <c r="K350" s="71"/>
      <c r="L350" s="71"/>
      <c r="M350" s="71"/>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row>
    <row r="351" spans="1:40" x14ac:dyDescent="0.35">
      <c r="A351" s="52"/>
      <c r="B351" s="98"/>
      <c r="C351" s="99"/>
      <c r="D351" s="100"/>
      <c r="E351" s="100"/>
      <c r="F351" s="100"/>
      <c r="G351" s="100"/>
      <c r="H351" s="100"/>
      <c r="I351" s="100"/>
      <c r="J351" s="71"/>
      <c r="K351" s="71"/>
      <c r="L351" s="71"/>
      <c r="M351" s="71"/>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row>
    <row r="352" spans="1:40" x14ac:dyDescent="0.35">
      <c r="A352" s="52"/>
      <c r="B352" s="98"/>
      <c r="C352" s="99"/>
      <c r="D352" s="100"/>
      <c r="E352" s="100"/>
      <c r="F352" s="100"/>
      <c r="G352" s="100"/>
      <c r="H352" s="100"/>
      <c r="I352" s="100"/>
      <c r="J352" s="71"/>
      <c r="K352" s="71"/>
      <c r="L352" s="71"/>
      <c r="M352" s="71"/>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row>
    <row r="353" spans="1:40" x14ac:dyDescent="0.35">
      <c r="A353" s="52"/>
      <c r="B353" s="98"/>
      <c r="C353" s="99"/>
      <c r="D353" s="100"/>
      <c r="E353" s="100"/>
      <c r="F353" s="100"/>
      <c r="G353" s="100"/>
      <c r="H353" s="100"/>
      <c r="I353" s="100"/>
      <c r="J353" s="71"/>
      <c r="K353" s="71"/>
      <c r="L353" s="71"/>
      <c r="M353" s="71"/>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row>
    <row r="354" spans="1:40" x14ac:dyDescent="0.35">
      <c r="A354" s="52"/>
      <c r="B354" s="98"/>
      <c r="C354" s="99"/>
      <c r="D354" s="100"/>
      <c r="E354" s="100"/>
      <c r="F354" s="100"/>
      <c r="G354" s="100"/>
      <c r="H354" s="100"/>
      <c r="I354" s="100"/>
      <c r="J354" s="71"/>
      <c r="K354" s="71"/>
      <c r="L354" s="71"/>
      <c r="M354" s="71"/>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row>
    <row r="355" spans="1:40" x14ac:dyDescent="0.35">
      <c r="A355" s="52"/>
      <c r="B355" s="98"/>
      <c r="C355" s="99"/>
      <c r="D355" s="100"/>
      <c r="E355" s="100"/>
      <c r="F355" s="100"/>
      <c r="G355" s="100"/>
      <c r="H355" s="100"/>
      <c r="I355" s="100"/>
      <c r="J355" s="71"/>
      <c r="K355" s="71"/>
      <c r="L355" s="71"/>
      <c r="M355" s="71"/>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row>
    <row r="356" spans="1:40" x14ac:dyDescent="0.35">
      <c r="A356" s="52"/>
      <c r="B356" s="98"/>
      <c r="C356" s="99"/>
      <c r="D356" s="100"/>
      <c r="E356" s="100"/>
      <c r="F356" s="100"/>
      <c r="G356" s="100"/>
      <c r="H356" s="100"/>
      <c r="I356" s="100"/>
      <c r="J356" s="71"/>
      <c r="K356" s="71"/>
      <c r="L356" s="71"/>
      <c r="M356" s="71"/>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row>
    <row r="357" spans="1:40" x14ac:dyDescent="0.35">
      <c r="A357" s="52"/>
      <c r="B357" s="98"/>
      <c r="C357" s="99"/>
      <c r="D357" s="100"/>
      <c r="E357" s="100"/>
      <c r="F357" s="100"/>
      <c r="G357" s="100"/>
      <c r="H357" s="100"/>
      <c r="I357" s="100"/>
      <c r="J357" s="71"/>
      <c r="K357" s="71"/>
      <c r="L357" s="71"/>
      <c r="M357" s="71"/>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row>
    <row r="358" spans="1:40" x14ac:dyDescent="0.35">
      <c r="A358" s="52"/>
      <c r="B358" s="98"/>
      <c r="C358" s="99"/>
      <c r="D358" s="100"/>
      <c r="E358" s="100"/>
      <c r="F358" s="100"/>
      <c r="G358" s="100"/>
      <c r="H358" s="100"/>
      <c r="I358" s="100"/>
      <c r="J358" s="71"/>
      <c r="K358" s="71"/>
      <c r="L358" s="71"/>
      <c r="M358" s="71"/>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row>
    <row r="359" spans="1:40" x14ac:dyDescent="0.35">
      <c r="A359" s="52"/>
      <c r="B359" s="98"/>
      <c r="C359" s="99"/>
      <c r="D359" s="100"/>
      <c r="E359" s="100"/>
      <c r="F359" s="100"/>
      <c r="G359" s="100"/>
      <c r="H359" s="100"/>
      <c r="I359" s="100"/>
      <c r="J359" s="71"/>
      <c r="K359" s="71"/>
      <c r="L359" s="71"/>
      <c r="M359" s="71"/>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row>
    <row r="360" spans="1:40" x14ac:dyDescent="0.35">
      <c r="A360" s="52"/>
      <c r="B360" s="98"/>
      <c r="C360" s="99"/>
      <c r="D360" s="100"/>
      <c r="E360" s="100"/>
      <c r="F360" s="100"/>
      <c r="G360" s="100"/>
      <c r="H360" s="100"/>
      <c r="I360" s="100"/>
      <c r="J360" s="71"/>
      <c r="K360" s="71"/>
      <c r="L360" s="71"/>
      <c r="M360" s="71"/>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row>
    <row r="361" spans="1:40" x14ac:dyDescent="0.35">
      <c r="A361" s="52"/>
      <c r="B361" s="98"/>
      <c r="C361" s="99"/>
      <c r="D361" s="100"/>
      <c r="E361" s="100"/>
      <c r="F361" s="100"/>
      <c r="G361" s="100"/>
      <c r="H361" s="100"/>
      <c r="I361" s="100"/>
      <c r="J361" s="100"/>
      <c r="K361" s="100"/>
      <c r="L361" s="100"/>
      <c r="M361" s="71"/>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row>
    <row r="362" spans="1:40" x14ac:dyDescent="0.35">
      <c r="A362" s="52"/>
      <c r="B362" s="98"/>
      <c r="C362" s="99"/>
      <c r="D362" s="100"/>
      <c r="E362" s="100"/>
      <c r="F362" s="100"/>
      <c r="G362" s="100"/>
      <c r="H362" s="100"/>
      <c r="I362" s="100"/>
      <c r="J362" s="100"/>
      <c r="K362" s="100"/>
      <c r="L362" s="100"/>
      <c r="M362" s="71"/>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row>
    <row r="363" spans="1:40" x14ac:dyDescent="0.35">
      <c r="A363" s="52"/>
      <c r="B363" s="98"/>
      <c r="C363" s="99"/>
      <c r="D363" s="100"/>
      <c r="E363" s="100"/>
      <c r="F363" s="100"/>
      <c r="G363" s="100"/>
      <c r="H363" s="100"/>
      <c r="I363" s="100"/>
      <c r="J363" s="100"/>
      <c r="K363" s="100"/>
      <c r="L363" s="100"/>
      <c r="M363" s="71"/>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row>
    <row r="364" spans="1:40" x14ac:dyDescent="0.35">
      <c r="A364" s="52"/>
      <c r="B364" s="98"/>
      <c r="C364" s="99"/>
      <c r="D364" s="100"/>
      <c r="E364" s="100"/>
      <c r="F364" s="100"/>
      <c r="G364" s="100"/>
      <c r="H364" s="100"/>
      <c r="I364" s="100"/>
      <c r="J364" s="100"/>
      <c r="K364" s="100"/>
      <c r="L364" s="100"/>
      <c r="M364" s="71"/>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row>
    <row r="365" spans="1:40" x14ac:dyDescent="0.35">
      <c r="A365" s="52"/>
      <c r="B365" s="98"/>
      <c r="C365" s="99"/>
      <c r="D365" s="100"/>
      <c r="E365" s="100"/>
      <c r="F365" s="100"/>
      <c r="G365" s="100"/>
      <c r="H365" s="100"/>
      <c r="I365" s="100"/>
      <c r="J365" s="100"/>
      <c r="K365" s="100"/>
      <c r="L365" s="100"/>
      <c r="M365" s="71"/>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row>
    <row r="366" spans="1:40" x14ac:dyDescent="0.35">
      <c r="A366" s="52"/>
      <c r="B366" s="98"/>
      <c r="C366" s="99"/>
      <c r="D366" s="100"/>
      <c r="E366" s="100"/>
      <c r="F366" s="100"/>
      <c r="G366" s="100"/>
      <c r="H366" s="100"/>
      <c r="I366" s="100"/>
      <c r="J366" s="100"/>
      <c r="K366" s="100"/>
      <c r="L366" s="100"/>
      <c r="M366" s="71"/>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row>
    <row r="367" spans="1:40" x14ac:dyDescent="0.35">
      <c r="A367" s="52"/>
      <c r="B367" s="98"/>
      <c r="C367" s="99"/>
      <c r="D367" s="100"/>
      <c r="E367" s="100"/>
      <c r="F367" s="100"/>
      <c r="G367" s="100"/>
      <c r="H367" s="100"/>
      <c r="I367" s="100"/>
      <c r="J367" s="100"/>
      <c r="K367" s="100"/>
      <c r="L367" s="100"/>
      <c r="M367" s="71"/>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row>
    <row r="368" spans="1:40" x14ac:dyDescent="0.35">
      <c r="A368" s="52"/>
      <c r="B368" s="98"/>
      <c r="C368" s="99"/>
      <c r="D368" s="100"/>
      <c r="E368" s="100"/>
      <c r="F368" s="100"/>
      <c r="G368" s="100"/>
      <c r="H368" s="100"/>
      <c r="I368" s="100"/>
      <c r="J368" s="100"/>
      <c r="K368" s="100"/>
      <c r="L368" s="100"/>
      <c r="M368" s="71"/>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row>
    <row r="369" spans="1:40" x14ac:dyDescent="0.35">
      <c r="A369" s="52"/>
      <c r="B369" s="98"/>
      <c r="C369" s="99"/>
      <c r="D369" s="100"/>
      <c r="E369" s="100"/>
      <c r="F369" s="100"/>
      <c r="G369" s="100"/>
      <c r="H369" s="100"/>
      <c r="I369" s="100"/>
      <c r="J369" s="100"/>
      <c r="K369" s="100"/>
      <c r="L369" s="100"/>
      <c r="M369" s="71"/>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row>
    <row r="370" spans="1:40" x14ac:dyDescent="0.35">
      <c r="A370" s="52"/>
      <c r="B370" s="98"/>
      <c r="C370" s="99"/>
      <c r="D370" s="100"/>
      <c r="E370" s="100"/>
      <c r="F370" s="100"/>
      <c r="G370" s="100"/>
      <c r="H370" s="100"/>
      <c r="I370" s="100"/>
      <c r="J370" s="100"/>
      <c r="K370" s="100"/>
      <c r="L370" s="100"/>
      <c r="M370" s="71"/>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row>
    <row r="371" spans="1:40" x14ac:dyDescent="0.35">
      <c r="A371" s="52"/>
      <c r="B371" s="98"/>
      <c r="C371" s="99"/>
      <c r="D371" s="100"/>
      <c r="E371" s="100"/>
      <c r="F371" s="100"/>
      <c r="G371" s="100"/>
      <c r="H371" s="100"/>
      <c r="I371" s="100"/>
      <c r="J371" s="100"/>
      <c r="K371" s="100"/>
      <c r="L371" s="100"/>
      <c r="M371" s="71"/>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row>
    <row r="372" spans="1:40" x14ac:dyDescent="0.35">
      <c r="A372" s="52"/>
      <c r="B372" s="98"/>
      <c r="C372" s="99"/>
      <c r="D372" s="100"/>
      <c r="E372" s="100"/>
      <c r="F372" s="100"/>
      <c r="G372" s="100"/>
      <c r="H372" s="100"/>
      <c r="I372" s="100"/>
      <c r="J372" s="100"/>
      <c r="K372" s="100"/>
      <c r="L372" s="100"/>
      <c r="M372" s="71"/>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row>
    <row r="373" spans="1:40" x14ac:dyDescent="0.35">
      <c r="A373" s="52"/>
      <c r="B373" s="98"/>
      <c r="C373" s="99"/>
      <c r="D373" s="100"/>
      <c r="E373" s="100"/>
      <c r="F373" s="100"/>
      <c r="G373" s="100"/>
      <c r="H373" s="100"/>
      <c r="I373" s="100"/>
      <c r="J373" s="100"/>
      <c r="K373" s="100"/>
      <c r="L373" s="100"/>
      <c r="M373" s="71"/>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row>
    <row r="374" spans="1:40" x14ac:dyDescent="0.35">
      <c r="A374" s="52"/>
      <c r="B374" s="98"/>
      <c r="C374" s="99"/>
      <c r="D374" s="100"/>
      <c r="E374" s="100"/>
      <c r="F374" s="100"/>
      <c r="G374" s="100"/>
      <c r="H374" s="100"/>
      <c r="I374" s="100"/>
      <c r="J374" s="100"/>
      <c r="K374" s="100"/>
      <c r="L374" s="100"/>
      <c r="M374" s="71"/>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row>
    <row r="375" spans="1:40" x14ac:dyDescent="0.35">
      <c r="A375" s="52"/>
      <c r="B375" s="98"/>
      <c r="C375" s="99"/>
      <c r="D375" s="100"/>
      <c r="E375" s="100"/>
      <c r="F375" s="100"/>
      <c r="G375" s="100"/>
      <c r="H375" s="100"/>
      <c r="I375" s="100"/>
      <c r="J375" s="100"/>
      <c r="K375" s="100"/>
      <c r="L375" s="100"/>
      <c r="M375" s="71"/>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row>
    <row r="376" spans="1:40" x14ac:dyDescent="0.35">
      <c r="A376" s="52"/>
      <c r="B376" s="98"/>
      <c r="C376" s="99"/>
      <c r="D376" s="100"/>
      <c r="E376" s="100"/>
      <c r="F376" s="100"/>
      <c r="G376" s="100"/>
      <c r="H376" s="100"/>
      <c r="I376" s="100"/>
      <c r="J376" s="100"/>
      <c r="K376" s="100"/>
      <c r="L376" s="100"/>
      <c r="M376" s="71"/>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row>
    <row r="377" spans="1:40" x14ac:dyDescent="0.35">
      <c r="A377" s="52"/>
      <c r="B377" s="98"/>
      <c r="C377" s="99"/>
      <c r="D377" s="100"/>
      <c r="E377" s="100"/>
      <c r="F377" s="100"/>
      <c r="G377" s="100"/>
      <c r="H377" s="100"/>
      <c r="I377" s="100"/>
      <c r="J377" s="100"/>
      <c r="K377" s="100"/>
      <c r="L377" s="100"/>
      <c r="M377" s="71"/>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row>
    <row r="378" spans="1:40" x14ac:dyDescent="0.35">
      <c r="A378" s="52"/>
      <c r="B378" s="98"/>
      <c r="C378" s="99"/>
      <c r="D378" s="100"/>
      <c r="E378" s="100"/>
      <c r="F378" s="100"/>
      <c r="G378" s="100"/>
      <c r="H378" s="100"/>
      <c r="I378" s="100"/>
      <c r="J378" s="100"/>
      <c r="K378" s="100"/>
      <c r="L378" s="100"/>
      <c r="M378" s="71"/>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row>
    <row r="379" spans="1:40" x14ac:dyDescent="0.35">
      <c r="A379" s="52"/>
      <c r="B379" s="98"/>
      <c r="C379" s="99"/>
      <c r="D379" s="100"/>
      <c r="E379" s="100"/>
      <c r="F379" s="100"/>
      <c r="G379" s="100"/>
      <c r="H379" s="100"/>
      <c r="I379" s="100"/>
      <c r="J379" s="100"/>
      <c r="K379" s="100"/>
      <c r="L379" s="100"/>
      <c r="M379" s="71"/>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row>
    <row r="380" spans="1:40" x14ac:dyDescent="0.35">
      <c r="A380" s="52"/>
      <c r="B380" s="98"/>
      <c r="C380" s="99"/>
      <c r="D380" s="100"/>
      <c r="E380" s="100"/>
      <c r="F380" s="100"/>
      <c r="G380" s="100"/>
      <c r="H380" s="100"/>
      <c r="I380" s="100"/>
      <c r="J380" s="100"/>
      <c r="K380" s="100"/>
      <c r="L380" s="100"/>
      <c r="M380" s="71"/>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row>
    <row r="381" spans="1:40" x14ac:dyDescent="0.35">
      <c r="A381" s="52"/>
      <c r="B381" s="98"/>
      <c r="C381" s="99"/>
      <c r="D381" s="100"/>
      <c r="E381" s="100"/>
      <c r="F381" s="100"/>
      <c r="G381" s="100"/>
      <c r="H381" s="100"/>
      <c r="I381" s="100"/>
      <c r="J381" s="100"/>
      <c r="K381" s="100"/>
      <c r="L381" s="100"/>
      <c r="M381" s="71"/>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row>
    <row r="382" spans="1:40" x14ac:dyDescent="0.35">
      <c r="A382" s="52"/>
      <c r="B382" s="98"/>
      <c r="C382" s="99"/>
      <c r="D382" s="100"/>
      <c r="E382" s="100"/>
      <c r="F382" s="100"/>
      <c r="G382" s="100"/>
      <c r="H382" s="100"/>
      <c r="I382" s="100"/>
      <c r="J382" s="100"/>
      <c r="K382" s="100"/>
      <c r="L382" s="100"/>
      <c r="M382" s="71"/>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row>
    <row r="383" spans="1:40" x14ac:dyDescent="0.35">
      <c r="A383" s="52"/>
      <c r="B383" s="98"/>
      <c r="C383" s="99"/>
      <c r="D383" s="100"/>
      <c r="E383" s="100"/>
      <c r="F383" s="100"/>
      <c r="G383" s="100"/>
      <c r="H383" s="100"/>
      <c r="I383" s="100"/>
      <c r="J383" s="100"/>
      <c r="K383" s="100"/>
      <c r="L383" s="100"/>
      <c r="M383" s="71"/>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row>
    <row r="384" spans="1:40" x14ac:dyDescent="0.35">
      <c r="A384" s="52"/>
      <c r="B384" s="98"/>
      <c r="C384" s="99"/>
      <c r="D384" s="100"/>
      <c r="E384" s="100"/>
      <c r="F384" s="100"/>
      <c r="G384" s="100"/>
      <c r="H384" s="100"/>
      <c r="I384" s="100"/>
      <c r="J384" s="100"/>
      <c r="K384" s="100"/>
      <c r="L384" s="100"/>
      <c r="M384" s="71"/>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row>
    <row r="385" spans="1:40" x14ac:dyDescent="0.35">
      <c r="A385" s="52"/>
      <c r="B385" s="98"/>
      <c r="C385" s="99"/>
      <c r="D385" s="100"/>
      <c r="E385" s="100"/>
      <c r="F385" s="100"/>
      <c r="G385" s="100"/>
      <c r="H385" s="100"/>
      <c r="I385" s="100"/>
      <c r="J385" s="100"/>
      <c r="K385" s="100"/>
      <c r="L385" s="100"/>
      <c r="M385" s="71"/>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row>
    <row r="386" spans="1:40" x14ac:dyDescent="0.35">
      <c r="A386" s="52"/>
      <c r="B386" s="98"/>
      <c r="C386" s="99"/>
      <c r="D386" s="100"/>
      <c r="E386" s="100"/>
      <c r="F386" s="100"/>
      <c r="G386" s="100"/>
      <c r="H386" s="100"/>
      <c r="I386" s="100"/>
      <c r="J386" s="100"/>
      <c r="K386" s="100"/>
      <c r="L386" s="100"/>
      <c r="M386" s="71"/>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row>
    <row r="387" spans="1:40" x14ac:dyDescent="0.35">
      <c r="A387" s="52"/>
      <c r="B387" s="98"/>
      <c r="C387" s="99"/>
      <c r="D387" s="100"/>
      <c r="E387" s="100"/>
      <c r="F387" s="100"/>
      <c r="G387" s="100"/>
      <c r="H387" s="100"/>
      <c r="I387" s="100"/>
      <c r="J387" s="100"/>
      <c r="K387" s="100"/>
      <c r="L387" s="100"/>
      <c r="M387" s="71"/>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row>
    <row r="388" spans="1:40" x14ac:dyDescent="0.35">
      <c r="A388" s="52"/>
      <c r="B388" s="98"/>
      <c r="C388" s="99"/>
      <c r="D388" s="100"/>
      <c r="E388" s="100"/>
      <c r="F388" s="100"/>
      <c r="G388" s="100"/>
      <c r="H388" s="100"/>
      <c r="I388" s="100"/>
      <c r="J388" s="100"/>
      <c r="K388" s="100"/>
      <c r="L388" s="100"/>
      <c r="M388" s="71"/>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row>
    <row r="389" spans="1:40" x14ac:dyDescent="0.35">
      <c r="A389" s="52"/>
      <c r="B389" s="98"/>
      <c r="C389" s="99"/>
      <c r="D389" s="100"/>
      <c r="E389" s="100"/>
      <c r="F389" s="100"/>
      <c r="G389" s="100"/>
      <c r="H389" s="100"/>
      <c r="I389" s="100"/>
      <c r="J389" s="100"/>
      <c r="K389" s="100"/>
      <c r="L389" s="100"/>
      <c r="M389" s="71"/>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row>
    <row r="390" spans="1:40" x14ac:dyDescent="0.35">
      <c r="A390" s="52"/>
      <c r="B390" s="98"/>
      <c r="C390" s="99"/>
      <c r="D390" s="100"/>
      <c r="E390" s="100"/>
      <c r="F390" s="100"/>
      <c r="G390" s="100"/>
      <c r="H390" s="100"/>
      <c r="I390" s="100"/>
      <c r="J390" s="100"/>
      <c r="K390" s="100"/>
      <c r="L390" s="100"/>
      <c r="M390" s="71"/>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row>
    <row r="391" spans="1:40" x14ac:dyDescent="0.35">
      <c r="A391" s="52"/>
      <c r="B391" s="98"/>
      <c r="C391" s="99"/>
      <c r="D391" s="100"/>
      <c r="E391" s="100"/>
      <c r="F391" s="100"/>
      <c r="G391" s="100"/>
      <c r="H391" s="100"/>
      <c r="I391" s="100"/>
      <c r="J391" s="100"/>
      <c r="K391" s="100"/>
      <c r="L391" s="100"/>
      <c r="M391" s="71"/>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row>
    <row r="392" spans="1:40" x14ac:dyDescent="0.35">
      <c r="A392" s="52"/>
      <c r="B392" s="98"/>
      <c r="C392" s="99"/>
      <c r="D392" s="100"/>
      <c r="E392" s="100"/>
      <c r="F392" s="100"/>
      <c r="G392" s="100"/>
      <c r="H392" s="100"/>
      <c r="I392" s="100"/>
      <c r="J392" s="100"/>
      <c r="K392" s="100"/>
      <c r="L392" s="100"/>
      <c r="M392" s="71"/>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row>
    <row r="393" spans="1:40" x14ac:dyDescent="0.35">
      <c r="A393" s="52"/>
      <c r="B393" s="98"/>
      <c r="C393" s="99"/>
      <c r="D393" s="100"/>
      <c r="E393" s="100"/>
      <c r="F393" s="100"/>
      <c r="G393" s="100"/>
      <c r="H393" s="100"/>
      <c r="I393" s="100"/>
      <c r="J393" s="100"/>
      <c r="K393" s="100"/>
      <c r="L393" s="100"/>
      <c r="M393" s="71"/>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row>
    <row r="394" spans="1:40" x14ac:dyDescent="0.35">
      <c r="A394" s="52"/>
      <c r="B394" s="98"/>
      <c r="C394" s="99"/>
      <c r="D394" s="100"/>
      <c r="E394" s="100"/>
      <c r="F394" s="100"/>
      <c r="G394" s="100"/>
      <c r="H394" s="100"/>
      <c r="I394" s="100"/>
      <c r="J394" s="100"/>
      <c r="K394" s="100"/>
      <c r="L394" s="100"/>
      <c r="M394" s="71"/>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row>
    <row r="395" spans="1:40" x14ac:dyDescent="0.35">
      <c r="A395" s="52"/>
      <c r="B395" s="98"/>
      <c r="C395" s="99"/>
      <c r="D395" s="100"/>
      <c r="E395" s="100"/>
      <c r="F395" s="100"/>
      <c r="G395" s="100"/>
      <c r="H395" s="100"/>
      <c r="I395" s="100"/>
      <c r="J395" s="100"/>
      <c r="K395" s="100"/>
      <c r="L395" s="100"/>
      <c r="M395" s="71"/>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row>
    <row r="396" spans="1:40" x14ac:dyDescent="0.35">
      <c r="A396" s="52"/>
      <c r="B396" s="98"/>
      <c r="C396" s="99"/>
      <c r="D396" s="100"/>
      <c r="E396" s="100"/>
      <c r="F396" s="100"/>
      <c r="G396" s="100"/>
      <c r="H396" s="100"/>
      <c r="I396" s="100"/>
      <c r="J396" s="100"/>
      <c r="K396" s="100"/>
      <c r="L396" s="100"/>
      <c r="M396" s="71"/>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row>
    <row r="397" spans="1:40" x14ac:dyDescent="0.35">
      <c r="A397" s="52"/>
      <c r="B397" s="98"/>
      <c r="C397" s="99"/>
      <c r="D397" s="100"/>
      <c r="E397" s="100"/>
      <c r="F397" s="100"/>
      <c r="G397" s="100"/>
      <c r="H397" s="100"/>
      <c r="I397" s="100"/>
      <c r="J397" s="100"/>
      <c r="K397" s="100"/>
      <c r="L397" s="100"/>
      <c r="M397" s="71"/>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row>
    <row r="398" spans="1:40" x14ac:dyDescent="0.35">
      <c r="A398" s="52"/>
      <c r="B398" s="98"/>
      <c r="C398" s="99"/>
      <c r="D398" s="100"/>
      <c r="E398" s="100"/>
      <c r="F398" s="100"/>
      <c r="G398" s="100"/>
      <c r="H398" s="100"/>
      <c r="I398" s="100"/>
      <c r="J398" s="100"/>
      <c r="K398" s="100"/>
      <c r="L398" s="100"/>
      <c r="M398" s="71"/>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row>
    <row r="399" spans="1:40" x14ac:dyDescent="0.35">
      <c r="A399" s="52"/>
      <c r="B399" s="98"/>
      <c r="C399" s="99"/>
      <c r="D399" s="100"/>
      <c r="E399" s="100"/>
      <c r="F399" s="100"/>
      <c r="G399" s="100"/>
      <c r="H399" s="100"/>
      <c r="I399" s="100"/>
      <c r="J399" s="100"/>
      <c r="K399" s="100"/>
      <c r="L399" s="100"/>
      <c r="M399" s="71"/>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row>
    <row r="400" spans="1:40" x14ac:dyDescent="0.35">
      <c r="A400" s="52"/>
      <c r="B400" s="98"/>
      <c r="C400" s="99"/>
      <c r="D400" s="100"/>
      <c r="E400" s="100"/>
      <c r="F400" s="100"/>
      <c r="G400" s="100"/>
      <c r="H400" s="100"/>
      <c r="I400" s="100"/>
      <c r="J400" s="100"/>
      <c r="K400" s="100"/>
      <c r="L400" s="100"/>
      <c r="M400" s="71"/>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row>
    <row r="401" spans="1:40" x14ac:dyDescent="0.35">
      <c r="A401" s="52"/>
      <c r="B401" s="98"/>
      <c r="C401" s="99"/>
      <c r="D401" s="100"/>
      <c r="E401" s="100"/>
      <c r="F401" s="100"/>
      <c r="G401" s="100"/>
      <c r="H401" s="100"/>
      <c r="I401" s="100"/>
      <c r="J401" s="100"/>
      <c r="K401" s="100"/>
      <c r="L401" s="100"/>
      <c r="M401" s="71"/>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row>
    <row r="402" spans="1:40" x14ac:dyDescent="0.35">
      <c r="A402" s="52"/>
      <c r="B402" s="98"/>
      <c r="C402" s="99"/>
      <c r="D402" s="100"/>
      <c r="E402" s="100"/>
      <c r="F402" s="100"/>
      <c r="G402" s="100"/>
      <c r="H402" s="100"/>
      <c r="I402" s="100"/>
      <c r="J402" s="100"/>
      <c r="K402" s="100"/>
      <c r="L402" s="100"/>
      <c r="M402" s="71"/>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row>
    <row r="403" spans="1:40" x14ac:dyDescent="0.35">
      <c r="A403" s="52"/>
      <c r="B403" s="98"/>
      <c r="C403" s="99"/>
      <c r="D403" s="100"/>
      <c r="E403" s="100"/>
      <c r="F403" s="100"/>
      <c r="G403" s="100"/>
      <c r="H403" s="100"/>
      <c r="I403" s="100"/>
      <c r="J403" s="100"/>
      <c r="K403" s="100"/>
      <c r="L403" s="100"/>
      <c r="M403" s="71"/>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row>
    <row r="404" spans="1:40" x14ac:dyDescent="0.35">
      <c r="A404" s="52"/>
      <c r="B404" s="98"/>
      <c r="C404" s="99"/>
      <c r="D404" s="100"/>
      <c r="E404" s="100"/>
      <c r="F404" s="100"/>
      <c r="G404" s="100"/>
      <c r="H404" s="100"/>
      <c r="I404" s="100"/>
      <c r="J404" s="100"/>
      <c r="K404" s="100"/>
      <c r="L404" s="100"/>
      <c r="M404" s="71"/>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row>
    <row r="405" spans="1:40" x14ac:dyDescent="0.35">
      <c r="A405" s="52"/>
      <c r="B405" s="98"/>
      <c r="C405" s="99"/>
      <c r="D405" s="100"/>
      <c r="E405" s="100"/>
      <c r="F405" s="100"/>
      <c r="G405" s="100"/>
      <c r="H405" s="100"/>
      <c r="I405" s="100"/>
      <c r="J405" s="100"/>
      <c r="K405" s="100"/>
      <c r="L405" s="100"/>
      <c r="M405" s="71"/>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row>
    <row r="406" spans="1:40" x14ac:dyDescent="0.35">
      <c r="A406" s="52"/>
      <c r="B406" s="98"/>
      <c r="C406" s="99"/>
      <c r="D406" s="100"/>
      <c r="E406" s="100"/>
      <c r="F406" s="100"/>
      <c r="G406" s="100"/>
      <c r="H406" s="100"/>
      <c r="I406" s="100"/>
      <c r="J406" s="100"/>
      <c r="K406" s="100"/>
      <c r="L406" s="100"/>
      <c r="M406" s="71"/>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row>
    <row r="407" spans="1:40" x14ac:dyDescent="0.35">
      <c r="A407" s="52"/>
      <c r="B407" s="98"/>
      <c r="C407" s="99"/>
      <c r="D407" s="100"/>
      <c r="E407" s="100"/>
      <c r="F407" s="100"/>
      <c r="G407" s="100"/>
      <c r="H407" s="100"/>
      <c r="I407" s="100"/>
      <c r="J407" s="100"/>
      <c r="K407" s="100"/>
      <c r="L407" s="100"/>
      <c r="M407" s="71"/>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row>
    <row r="408" spans="1:40" x14ac:dyDescent="0.35">
      <c r="A408" s="52"/>
      <c r="B408" s="98"/>
      <c r="C408" s="99"/>
      <c r="D408" s="100"/>
      <c r="E408" s="100"/>
      <c r="F408" s="100"/>
      <c r="G408" s="100"/>
      <c r="H408" s="100"/>
      <c r="I408" s="100"/>
      <c r="J408" s="100"/>
      <c r="K408" s="100"/>
      <c r="L408" s="100"/>
      <c r="M408" s="71"/>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row>
    <row r="409" spans="1:40" x14ac:dyDescent="0.35">
      <c r="A409" s="52"/>
      <c r="B409" s="98"/>
      <c r="C409" s="99"/>
      <c r="D409" s="100"/>
      <c r="E409" s="100"/>
      <c r="F409" s="100"/>
      <c r="G409" s="100"/>
      <c r="H409" s="100"/>
      <c r="I409" s="100"/>
      <c r="J409" s="100"/>
      <c r="K409" s="100"/>
      <c r="L409" s="100"/>
      <c r="M409" s="71"/>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row>
    <row r="410" spans="1:40" x14ac:dyDescent="0.35">
      <c r="A410" s="52"/>
      <c r="B410" s="98"/>
      <c r="C410" s="99"/>
      <c r="D410" s="100"/>
      <c r="E410" s="100"/>
      <c r="F410" s="100"/>
      <c r="G410" s="100"/>
      <c r="H410" s="100"/>
      <c r="I410" s="100"/>
      <c r="J410" s="100"/>
      <c r="K410" s="100"/>
      <c r="L410" s="100"/>
      <c r="M410" s="71"/>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row>
    <row r="411" spans="1:40" x14ac:dyDescent="0.35">
      <c r="A411" s="52"/>
      <c r="B411" s="98"/>
      <c r="C411" s="99"/>
      <c r="D411" s="100"/>
      <c r="E411" s="100"/>
      <c r="F411" s="100"/>
      <c r="G411" s="100"/>
      <c r="H411" s="100"/>
      <c r="I411" s="100"/>
      <c r="J411" s="100"/>
      <c r="K411" s="100"/>
      <c r="L411" s="100"/>
      <c r="M411" s="71"/>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row>
    <row r="412" spans="1:40" x14ac:dyDescent="0.35">
      <c r="A412" s="52"/>
      <c r="B412" s="98"/>
      <c r="C412" s="99"/>
      <c r="D412" s="100"/>
      <c r="E412" s="100"/>
      <c r="F412" s="100"/>
      <c r="G412" s="100"/>
      <c r="H412" s="100"/>
      <c r="I412" s="100"/>
      <c r="J412" s="100"/>
      <c r="K412" s="100"/>
      <c r="L412" s="100"/>
      <c r="M412" s="71"/>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row>
    <row r="413" spans="1:40" x14ac:dyDescent="0.35">
      <c r="A413" s="52"/>
      <c r="B413" s="98"/>
      <c r="C413" s="99"/>
      <c r="D413" s="100"/>
      <c r="E413" s="100"/>
      <c r="F413" s="100"/>
      <c r="G413" s="100"/>
      <c r="H413" s="100"/>
      <c r="I413" s="100"/>
      <c r="J413" s="100"/>
      <c r="K413" s="100"/>
      <c r="L413" s="100"/>
      <c r="M413" s="71"/>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row>
    <row r="414" spans="1:40" x14ac:dyDescent="0.35">
      <c r="A414" s="52"/>
      <c r="B414" s="98"/>
      <c r="C414" s="99"/>
      <c r="D414" s="100"/>
      <c r="E414" s="100"/>
      <c r="F414" s="100"/>
      <c r="G414" s="100"/>
      <c r="H414" s="100"/>
      <c r="I414" s="100"/>
      <c r="J414" s="100"/>
      <c r="K414" s="100"/>
      <c r="L414" s="100"/>
      <c r="M414" s="71"/>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row>
    <row r="415" spans="1:40" x14ac:dyDescent="0.35">
      <c r="A415" s="52"/>
      <c r="B415" s="98"/>
      <c r="C415" s="99"/>
      <c r="D415" s="100"/>
      <c r="E415" s="100"/>
      <c r="F415" s="100"/>
      <c r="G415" s="100"/>
      <c r="H415" s="100"/>
      <c r="I415" s="100"/>
      <c r="J415" s="100"/>
      <c r="K415" s="100"/>
      <c r="L415" s="100"/>
      <c r="M415" s="71"/>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row>
    <row r="416" spans="1:40" x14ac:dyDescent="0.35">
      <c r="A416" s="52"/>
      <c r="B416" s="98"/>
      <c r="C416" s="99"/>
      <c r="D416" s="100"/>
      <c r="E416" s="100"/>
      <c r="F416" s="100"/>
      <c r="G416" s="100"/>
      <c r="H416" s="100"/>
      <c r="I416" s="100"/>
      <c r="J416" s="100"/>
      <c r="K416" s="100"/>
      <c r="L416" s="100"/>
      <c r="M416" s="71"/>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row>
    <row r="417" spans="1:40" x14ac:dyDescent="0.35">
      <c r="A417" s="52"/>
      <c r="B417" s="98"/>
      <c r="C417" s="99"/>
      <c r="D417" s="100"/>
      <c r="E417" s="100"/>
      <c r="F417" s="100"/>
      <c r="G417" s="100"/>
      <c r="H417" s="100"/>
      <c r="I417" s="100"/>
      <c r="J417" s="100"/>
      <c r="K417" s="100"/>
      <c r="L417" s="100"/>
      <c r="M417" s="71"/>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row>
    <row r="418" spans="1:40" x14ac:dyDescent="0.35">
      <c r="A418" s="52"/>
      <c r="B418" s="98"/>
      <c r="C418" s="99"/>
      <c r="D418" s="100"/>
      <c r="E418" s="100"/>
      <c r="F418" s="100"/>
      <c r="G418" s="100"/>
      <c r="H418" s="100"/>
      <c r="I418" s="100"/>
      <c r="J418" s="100"/>
      <c r="K418" s="100"/>
      <c r="L418" s="100"/>
      <c r="M418" s="71"/>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row>
    <row r="419" spans="1:40" x14ac:dyDescent="0.35">
      <c r="A419" s="52"/>
      <c r="B419" s="98"/>
      <c r="C419" s="99"/>
      <c r="D419" s="100"/>
      <c r="E419" s="100"/>
      <c r="F419" s="100"/>
      <c r="G419" s="100"/>
      <c r="H419" s="100"/>
      <c r="I419" s="100"/>
      <c r="J419" s="100"/>
      <c r="K419" s="100"/>
      <c r="L419" s="100"/>
      <c r="M419" s="71"/>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row>
    <row r="420" spans="1:40" x14ac:dyDescent="0.35">
      <c r="A420" s="52"/>
      <c r="B420" s="98"/>
      <c r="C420" s="99"/>
      <c r="D420" s="100"/>
      <c r="E420" s="100"/>
      <c r="F420" s="100"/>
      <c r="G420" s="100"/>
      <c r="H420" s="100"/>
      <c r="I420" s="100"/>
      <c r="J420" s="100"/>
      <c r="K420" s="100"/>
      <c r="L420" s="100"/>
      <c r="M420" s="71"/>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row>
    <row r="421" spans="1:40" x14ac:dyDescent="0.35">
      <c r="A421" s="52"/>
      <c r="B421" s="98"/>
      <c r="C421" s="99"/>
      <c r="D421" s="100"/>
      <c r="E421" s="100"/>
      <c r="F421" s="100"/>
      <c r="G421" s="100"/>
      <c r="H421" s="100"/>
      <c r="I421" s="100"/>
      <c r="J421" s="100"/>
      <c r="K421" s="100"/>
      <c r="L421" s="100"/>
      <c r="M421" s="71"/>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row>
    <row r="422" spans="1:40" x14ac:dyDescent="0.35">
      <c r="A422" s="52"/>
      <c r="B422" s="98"/>
      <c r="C422" s="99"/>
      <c r="D422" s="100"/>
      <c r="E422" s="100"/>
      <c r="F422" s="100"/>
      <c r="G422" s="100"/>
      <c r="H422" s="100"/>
      <c r="I422" s="100"/>
      <c r="J422" s="100"/>
      <c r="K422" s="100"/>
      <c r="L422" s="100"/>
      <c r="M422" s="71"/>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row>
    <row r="423" spans="1:40" x14ac:dyDescent="0.35">
      <c r="A423" s="52"/>
      <c r="B423" s="98"/>
      <c r="C423" s="99"/>
      <c r="D423" s="100"/>
      <c r="E423" s="100"/>
      <c r="F423" s="100"/>
      <c r="G423" s="100"/>
      <c r="H423" s="100"/>
      <c r="I423" s="100"/>
      <c r="J423" s="100"/>
      <c r="K423" s="100"/>
      <c r="L423" s="100"/>
      <c r="M423" s="71"/>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row>
    <row r="424" spans="1:40" x14ac:dyDescent="0.35">
      <c r="A424" s="52"/>
      <c r="B424" s="98"/>
      <c r="C424" s="99"/>
      <c r="D424" s="100"/>
      <c r="E424" s="100"/>
      <c r="F424" s="100"/>
      <c r="G424" s="100"/>
      <c r="H424" s="100"/>
      <c r="I424" s="100"/>
      <c r="J424" s="100"/>
      <c r="K424" s="100"/>
      <c r="L424" s="100"/>
      <c r="M424" s="71"/>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row>
    <row r="425" spans="1:40" x14ac:dyDescent="0.35">
      <c r="A425" s="52"/>
      <c r="B425" s="98"/>
      <c r="C425" s="99"/>
      <c r="D425" s="100"/>
      <c r="E425" s="100"/>
      <c r="F425" s="100"/>
      <c r="G425" s="100"/>
      <c r="H425" s="100"/>
      <c r="I425" s="100"/>
      <c r="J425" s="100"/>
      <c r="K425" s="100"/>
      <c r="L425" s="100"/>
      <c r="M425" s="71"/>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row>
    <row r="426" spans="1:40" x14ac:dyDescent="0.35">
      <c r="A426" s="52"/>
      <c r="B426" s="98"/>
      <c r="C426" s="99"/>
      <c r="D426" s="100"/>
      <c r="E426" s="100"/>
      <c r="F426" s="100"/>
      <c r="G426" s="100"/>
      <c r="H426" s="100"/>
      <c r="I426" s="100"/>
      <c r="J426" s="100"/>
      <c r="K426" s="100"/>
      <c r="L426" s="100"/>
      <c r="M426" s="71"/>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row>
    <row r="427" spans="1:40" x14ac:dyDescent="0.35">
      <c r="A427" s="52"/>
      <c r="B427" s="98"/>
      <c r="C427" s="99"/>
      <c r="D427" s="100"/>
      <c r="E427" s="100"/>
      <c r="F427" s="100"/>
      <c r="G427" s="100"/>
      <c r="H427" s="100"/>
      <c r="I427" s="100"/>
      <c r="J427" s="100"/>
      <c r="K427" s="100"/>
      <c r="L427" s="100"/>
      <c r="M427" s="71"/>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row>
    <row r="428" spans="1:40" x14ac:dyDescent="0.35">
      <c r="A428" s="52"/>
      <c r="B428" s="98"/>
      <c r="C428" s="99"/>
      <c r="D428" s="100"/>
      <c r="E428" s="100"/>
      <c r="F428" s="100"/>
      <c r="G428" s="100"/>
      <c r="H428" s="100"/>
      <c r="I428" s="100"/>
      <c r="J428" s="100"/>
      <c r="K428" s="100"/>
      <c r="L428" s="100"/>
      <c r="M428" s="71"/>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row>
    <row r="429" spans="1:40" x14ac:dyDescent="0.35">
      <c r="A429" s="52"/>
      <c r="B429" s="98"/>
      <c r="C429" s="99"/>
      <c r="D429" s="100"/>
      <c r="E429" s="100"/>
      <c r="F429" s="100"/>
      <c r="G429" s="100"/>
      <c r="H429" s="100"/>
      <c r="I429" s="100"/>
      <c r="J429" s="100"/>
      <c r="K429" s="100"/>
      <c r="L429" s="100"/>
      <c r="M429" s="71"/>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row>
    <row r="430" spans="1:40" x14ac:dyDescent="0.35">
      <c r="A430" s="52"/>
      <c r="B430" s="98"/>
      <c r="C430" s="99"/>
      <c r="D430" s="100"/>
      <c r="E430" s="100"/>
      <c r="F430" s="100"/>
      <c r="G430" s="100"/>
      <c r="H430" s="100"/>
      <c r="I430" s="100"/>
      <c r="J430" s="100"/>
      <c r="K430" s="100"/>
      <c r="L430" s="100"/>
      <c r="M430" s="71"/>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row>
    <row r="431" spans="1:40" x14ac:dyDescent="0.35">
      <c r="A431" s="52"/>
      <c r="B431" s="98"/>
      <c r="C431" s="99"/>
      <c r="D431" s="100"/>
      <c r="E431" s="100"/>
      <c r="F431" s="100"/>
      <c r="G431" s="100"/>
      <c r="H431" s="100"/>
      <c r="I431" s="100"/>
      <c r="J431" s="100"/>
      <c r="K431" s="100"/>
      <c r="L431" s="100"/>
      <c r="M431" s="71"/>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row>
    <row r="432" spans="1:40" x14ac:dyDescent="0.35">
      <c r="A432" s="52"/>
      <c r="B432" s="98"/>
      <c r="C432" s="99"/>
      <c r="D432" s="100"/>
      <c r="E432" s="100"/>
      <c r="F432" s="100"/>
      <c r="G432" s="100"/>
      <c r="H432" s="100"/>
      <c r="I432" s="100"/>
      <c r="J432" s="100"/>
      <c r="K432" s="100"/>
      <c r="L432" s="100"/>
      <c r="M432" s="71"/>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row>
    <row r="433" spans="1:40" x14ac:dyDescent="0.35">
      <c r="A433" s="52"/>
      <c r="B433" s="98"/>
      <c r="C433" s="99"/>
      <c r="D433" s="100"/>
      <c r="E433" s="100"/>
      <c r="F433" s="100"/>
      <c r="G433" s="100"/>
      <c r="H433" s="100"/>
      <c r="I433" s="100"/>
      <c r="J433" s="100"/>
      <c r="K433" s="100"/>
      <c r="L433" s="100"/>
      <c r="M433" s="71"/>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row>
    <row r="434" spans="1:40" x14ac:dyDescent="0.35">
      <c r="A434" s="52"/>
      <c r="B434" s="98"/>
      <c r="C434" s="99"/>
      <c r="D434" s="100"/>
      <c r="E434" s="100"/>
      <c r="F434" s="100"/>
      <c r="G434" s="100"/>
      <c r="H434" s="100"/>
      <c r="I434" s="100"/>
      <c r="J434" s="100"/>
      <c r="K434" s="100"/>
      <c r="L434" s="100"/>
      <c r="M434" s="71"/>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row>
    <row r="435" spans="1:40" x14ac:dyDescent="0.35">
      <c r="A435" s="52"/>
      <c r="B435" s="98"/>
      <c r="C435" s="99"/>
      <c r="D435" s="100"/>
      <c r="E435" s="100"/>
      <c r="F435" s="100"/>
      <c r="G435" s="100"/>
      <c r="H435" s="100"/>
      <c r="I435" s="100"/>
      <c r="J435" s="100"/>
      <c r="K435" s="100"/>
      <c r="L435" s="100"/>
      <c r="M435" s="71"/>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row>
    <row r="436" spans="1:40" x14ac:dyDescent="0.35">
      <c r="A436" s="52"/>
      <c r="B436" s="98"/>
      <c r="C436" s="99"/>
      <c r="D436" s="100"/>
      <c r="E436" s="100"/>
      <c r="F436" s="100"/>
      <c r="G436" s="100"/>
      <c r="H436" s="100"/>
      <c r="I436" s="100"/>
      <c r="J436" s="100"/>
      <c r="K436" s="100"/>
      <c r="L436" s="100"/>
      <c r="M436" s="71"/>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row>
    <row r="437" spans="1:40" x14ac:dyDescent="0.35">
      <c r="A437" s="52"/>
      <c r="B437" s="98"/>
      <c r="C437" s="99"/>
      <c r="D437" s="100"/>
      <c r="E437" s="100"/>
      <c r="F437" s="100"/>
      <c r="G437" s="100"/>
      <c r="H437" s="100"/>
      <c r="I437" s="100"/>
      <c r="J437" s="100"/>
      <c r="K437" s="100"/>
      <c r="L437" s="100"/>
      <c r="M437" s="71"/>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row>
    <row r="438" spans="1:40" x14ac:dyDescent="0.35">
      <c r="A438" s="52"/>
      <c r="B438" s="98"/>
      <c r="C438" s="99"/>
      <c r="D438" s="100"/>
      <c r="E438" s="100"/>
      <c r="F438" s="100"/>
      <c r="G438" s="100"/>
      <c r="H438" s="100"/>
      <c r="I438" s="100"/>
      <c r="J438" s="100"/>
      <c r="K438" s="100"/>
      <c r="L438" s="100"/>
      <c r="M438" s="71"/>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row>
    <row r="439" spans="1:40" x14ac:dyDescent="0.35">
      <c r="A439" s="52"/>
      <c r="B439" s="98"/>
      <c r="C439" s="99"/>
      <c r="D439" s="100"/>
      <c r="E439" s="100"/>
      <c r="F439" s="100"/>
      <c r="G439" s="100"/>
      <c r="H439" s="100"/>
      <c r="I439" s="100"/>
      <c r="J439" s="100"/>
      <c r="K439" s="100"/>
      <c r="L439" s="100"/>
      <c r="M439" s="71"/>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row>
    <row r="440" spans="1:40" x14ac:dyDescent="0.35">
      <c r="A440" s="52"/>
      <c r="B440" s="98"/>
      <c r="C440" s="99"/>
      <c r="D440" s="100"/>
      <c r="E440" s="100"/>
      <c r="F440" s="100"/>
      <c r="G440" s="100"/>
      <c r="H440" s="100"/>
      <c r="I440" s="100"/>
      <c r="J440" s="100"/>
      <c r="K440" s="100"/>
      <c r="L440" s="100"/>
      <c r="M440" s="71"/>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row>
    <row r="441" spans="1:40" x14ac:dyDescent="0.35">
      <c r="A441" s="52"/>
      <c r="B441" s="98"/>
      <c r="C441" s="99"/>
      <c r="D441" s="100"/>
      <c r="E441" s="100"/>
      <c r="F441" s="100"/>
      <c r="G441" s="100"/>
      <c r="H441" s="100"/>
      <c r="I441" s="100"/>
      <c r="J441" s="100"/>
      <c r="K441" s="100"/>
      <c r="L441" s="100"/>
      <c r="M441" s="71"/>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row>
    <row r="442" spans="1:40" x14ac:dyDescent="0.35">
      <c r="A442" s="52"/>
      <c r="B442" s="98"/>
      <c r="C442" s="99"/>
      <c r="D442" s="100"/>
      <c r="E442" s="100"/>
      <c r="F442" s="100"/>
      <c r="G442" s="100"/>
      <c r="H442" s="100"/>
      <c r="I442" s="100"/>
      <c r="J442" s="100"/>
      <c r="K442" s="100"/>
      <c r="L442" s="100"/>
      <c r="M442" s="71"/>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row>
    <row r="443" spans="1:40" x14ac:dyDescent="0.35">
      <c r="A443" s="52"/>
      <c r="B443" s="98"/>
      <c r="C443" s="99"/>
      <c r="D443" s="100"/>
      <c r="E443" s="100"/>
      <c r="F443" s="100"/>
      <c r="G443" s="100"/>
      <c r="H443" s="100"/>
      <c r="I443" s="100"/>
      <c r="J443" s="100"/>
      <c r="K443" s="100"/>
      <c r="L443" s="100"/>
      <c r="M443" s="71"/>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row>
    <row r="444" spans="1:40" x14ac:dyDescent="0.35">
      <c r="A444" s="52"/>
      <c r="B444" s="98"/>
      <c r="C444" s="99"/>
      <c r="D444" s="100"/>
      <c r="E444" s="100"/>
      <c r="F444" s="100"/>
      <c r="G444" s="100"/>
      <c r="H444" s="100"/>
      <c r="I444" s="100"/>
      <c r="J444" s="100"/>
      <c r="K444" s="100"/>
      <c r="L444" s="100"/>
      <c r="M444" s="71"/>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row>
    <row r="445" spans="1:40" x14ac:dyDescent="0.35">
      <c r="A445" s="52"/>
      <c r="B445" s="98"/>
      <c r="C445" s="99"/>
      <c r="D445" s="100"/>
      <c r="E445" s="100"/>
      <c r="F445" s="100"/>
      <c r="G445" s="100"/>
      <c r="H445" s="100"/>
      <c r="I445" s="100"/>
      <c r="J445" s="100"/>
      <c r="K445" s="100"/>
      <c r="L445" s="100"/>
      <c r="M445" s="71"/>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row>
    <row r="446" spans="1:40" x14ac:dyDescent="0.35">
      <c r="A446" s="52"/>
      <c r="B446" s="98"/>
      <c r="C446" s="99"/>
      <c r="D446" s="100"/>
      <c r="E446" s="100"/>
      <c r="F446" s="100"/>
      <c r="G446" s="100"/>
      <c r="H446" s="100"/>
      <c r="I446" s="100"/>
      <c r="J446" s="100"/>
      <c r="K446" s="100"/>
      <c r="L446" s="100"/>
      <c r="M446" s="71"/>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row>
    <row r="447" spans="1:40" x14ac:dyDescent="0.35">
      <c r="A447" s="52"/>
      <c r="B447" s="98"/>
      <c r="C447" s="99"/>
      <c r="D447" s="100"/>
      <c r="E447" s="100"/>
      <c r="F447" s="100"/>
      <c r="G447" s="100"/>
      <c r="H447" s="100"/>
      <c r="I447" s="100"/>
      <c r="J447" s="100"/>
      <c r="K447" s="100"/>
      <c r="L447" s="100"/>
      <c r="M447" s="71"/>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row>
    <row r="448" spans="1:40" x14ac:dyDescent="0.35">
      <c r="A448" s="52"/>
      <c r="B448" s="98"/>
      <c r="C448" s="99"/>
      <c r="D448" s="100"/>
      <c r="E448" s="100"/>
      <c r="F448" s="100"/>
      <c r="G448" s="100"/>
      <c r="H448" s="100"/>
      <c r="I448" s="100"/>
      <c r="J448" s="100"/>
      <c r="K448" s="100"/>
      <c r="L448" s="100"/>
      <c r="M448" s="71"/>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row>
    <row r="449" spans="1:40" x14ac:dyDescent="0.35">
      <c r="A449" s="52"/>
      <c r="B449" s="98"/>
      <c r="C449" s="99"/>
      <c r="D449" s="100"/>
      <c r="E449" s="100"/>
      <c r="F449" s="100"/>
      <c r="G449" s="100"/>
      <c r="H449" s="100"/>
      <c r="I449" s="100"/>
      <c r="J449" s="100"/>
      <c r="K449" s="100"/>
      <c r="L449" s="100"/>
      <c r="M449" s="71"/>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row>
    <row r="450" spans="1:40" x14ac:dyDescent="0.35">
      <c r="A450" s="52"/>
      <c r="B450" s="98"/>
      <c r="C450" s="99"/>
      <c r="D450" s="100"/>
      <c r="E450" s="100"/>
      <c r="F450" s="100"/>
      <c r="G450" s="100"/>
      <c r="H450" s="100"/>
      <c r="I450" s="100"/>
      <c r="J450" s="100"/>
      <c r="K450" s="100"/>
      <c r="L450" s="100"/>
      <c r="M450" s="71"/>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row>
    <row r="451" spans="1:40" x14ac:dyDescent="0.35">
      <c r="A451" s="52"/>
      <c r="B451" s="98"/>
      <c r="C451" s="99"/>
      <c r="D451" s="100"/>
      <c r="E451" s="100"/>
      <c r="F451" s="100"/>
      <c r="G451" s="100"/>
      <c r="H451" s="100"/>
      <c r="I451" s="100"/>
      <c r="J451" s="100"/>
      <c r="K451" s="100"/>
      <c r="L451" s="100"/>
      <c r="M451" s="71"/>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row>
    <row r="452" spans="1:40" x14ac:dyDescent="0.35">
      <c r="A452" s="52"/>
      <c r="B452" s="98"/>
      <c r="C452" s="99"/>
      <c r="D452" s="100"/>
      <c r="E452" s="100"/>
      <c r="F452" s="100"/>
      <c r="G452" s="100"/>
      <c r="H452" s="100"/>
      <c r="I452" s="100"/>
      <c r="J452" s="100"/>
      <c r="K452" s="100"/>
      <c r="L452" s="100"/>
      <c r="M452" s="71"/>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row>
    <row r="453" spans="1:40" x14ac:dyDescent="0.35">
      <c r="A453" s="52"/>
      <c r="B453" s="98"/>
      <c r="C453" s="99"/>
      <c r="D453" s="100"/>
      <c r="E453" s="100"/>
      <c r="F453" s="100"/>
      <c r="G453" s="100"/>
      <c r="H453" s="100"/>
      <c r="I453" s="100"/>
      <c r="J453" s="100"/>
      <c r="K453" s="100"/>
      <c r="L453" s="100"/>
      <c r="M453" s="71"/>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row>
    <row r="454" spans="1:40" x14ac:dyDescent="0.35">
      <c r="A454" s="52"/>
      <c r="B454" s="98"/>
      <c r="C454" s="99"/>
      <c r="D454" s="100"/>
      <c r="E454" s="100"/>
      <c r="F454" s="100"/>
      <c r="G454" s="100"/>
      <c r="H454" s="100"/>
      <c r="I454" s="100"/>
      <c r="J454" s="100"/>
      <c r="K454" s="100"/>
      <c r="L454" s="100"/>
      <c r="M454" s="71"/>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row>
    <row r="455" spans="1:40" x14ac:dyDescent="0.35">
      <c r="A455" s="52"/>
      <c r="B455" s="98"/>
      <c r="C455" s="99"/>
      <c r="D455" s="100"/>
      <c r="E455" s="100"/>
      <c r="F455" s="100"/>
      <c r="G455" s="100"/>
      <c r="H455" s="100"/>
      <c r="I455" s="100"/>
      <c r="J455" s="100"/>
      <c r="K455" s="100"/>
      <c r="L455" s="100"/>
      <c r="M455" s="71"/>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row>
    <row r="456" spans="1:40" x14ac:dyDescent="0.35">
      <c r="A456" s="52"/>
      <c r="B456" s="98"/>
      <c r="C456" s="99"/>
      <c r="D456" s="100"/>
      <c r="E456" s="100"/>
      <c r="F456" s="100"/>
      <c r="G456" s="100"/>
      <c r="H456" s="100"/>
      <c r="I456" s="100"/>
      <c r="J456" s="100"/>
      <c r="K456" s="100"/>
      <c r="L456" s="100"/>
      <c r="M456" s="71"/>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row>
    <row r="457" spans="1:40" x14ac:dyDescent="0.35">
      <c r="A457" s="52"/>
      <c r="B457" s="98"/>
      <c r="C457" s="99"/>
      <c r="D457" s="100"/>
      <c r="E457" s="100"/>
      <c r="F457" s="100"/>
      <c r="G457" s="100"/>
      <c r="H457" s="100"/>
      <c r="I457" s="100"/>
      <c r="J457" s="100"/>
      <c r="K457" s="100"/>
      <c r="L457" s="100"/>
      <c r="M457" s="71"/>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row>
    <row r="458" spans="1:40" x14ac:dyDescent="0.35">
      <c r="A458" s="52"/>
      <c r="B458" s="98"/>
      <c r="C458" s="99"/>
      <c r="D458" s="100"/>
      <c r="E458" s="100"/>
      <c r="F458" s="100"/>
      <c r="G458" s="100"/>
      <c r="H458" s="100"/>
      <c r="I458" s="100"/>
      <c r="J458" s="100"/>
      <c r="K458" s="100"/>
      <c r="L458" s="100"/>
      <c r="M458" s="71"/>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row>
    <row r="459" spans="1:40" x14ac:dyDescent="0.35">
      <c r="A459" s="52"/>
      <c r="B459" s="98"/>
      <c r="C459" s="99"/>
      <c r="D459" s="100"/>
      <c r="E459" s="100"/>
      <c r="F459" s="100"/>
      <c r="G459" s="100"/>
      <c r="H459" s="100"/>
      <c r="I459" s="100"/>
      <c r="J459" s="100"/>
      <c r="K459" s="100"/>
      <c r="L459" s="100"/>
      <c r="M459" s="71"/>
      <c r="N459" s="48"/>
      <c r="O459" s="48"/>
      <c r="P459" s="48"/>
      <c r="Q459" s="48"/>
      <c r="R459" s="48"/>
      <c r="S459" s="48"/>
      <c r="T459" s="48"/>
      <c r="U459" s="48"/>
      <c r="V459" s="48"/>
      <c r="W459" s="48"/>
      <c r="X459" s="48"/>
      <c r="Y459" s="48"/>
      <c r="Z459" s="48"/>
      <c r="AA459" s="48"/>
      <c r="AB459" s="48"/>
      <c r="AC459" s="48"/>
      <c r="AD459" s="48"/>
      <c r="AE459" s="48"/>
      <c r="AF459" s="48"/>
      <c r="AG459" s="48"/>
      <c r="AH459" s="48"/>
      <c r="AI459" s="48"/>
      <c r="AJ459" s="48"/>
      <c r="AK459" s="48"/>
      <c r="AL459" s="48"/>
      <c r="AM459" s="48"/>
      <c r="AN459" s="48"/>
    </row>
    <row r="460" spans="1:40" x14ac:dyDescent="0.35">
      <c r="A460" s="52"/>
      <c r="B460" s="98"/>
      <c r="C460" s="99"/>
      <c r="D460" s="100"/>
      <c r="E460" s="100"/>
      <c r="F460" s="100"/>
      <c r="G460" s="100"/>
      <c r="H460" s="100"/>
      <c r="I460" s="100"/>
      <c r="J460" s="100"/>
      <c r="K460" s="100"/>
      <c r="L460" s="100"/>
      <c r="M460" s="71"/>
      <c r="N460" s="48"/>
      <c r="O460" s="48"/>
      <c r="P460" s="48"/>
      <c r="Q460" s="48"/>
      <c r="R460" s="48"/>
      <c r="S460" s="48"/>
      <c r="T460" s="48"/>
      <c r="U460" s="48"/>
      <c r="V460" s="48"/>
      <c r="W460" s="48"/>
      <c r="X460" s="48"/>
      <c r="Y460" s="48"/>
      <c r="Z460" s="48"/>
      <c r="AA460" s="48"/>
      <c r="AB460" s="48"/>
      <c r="AC460" s="48"/>
      <c r="AD460" s="48"/>
      <c r="AE460" s="48"/>
      <c r="AF460" s="48"/>
      <c r="AG460" s="48"/>
      <c r="AH460" s="48"/>
      <c r="AI460" s="48"/>
      <c r="AJ460" s="48"/>
      <c r="AK460" s="48"/>
      <c r="AL460" s="48"/>
      <c r="AM460" s="48"/>
      <c r="AN460" s="48"/>
    </row>
    <row r="461" spans="1:40" x14ac:dyDescent="0.35">
      <c r="A461" s="52"/>
      <c r="B461" s="98"/>
      <c r="C461" s="99"/>
      <c r="D461" s="100"/>
      <c r="E461" s="100"/>
      <c r="F461" s="100"/>
      <c r="G461" s="100"/>
      <c r="H461" s="100"/>
      <c r="I461" s="100"/>
      <c r="J461" s="100"/>
      <c r="K461" s="100"/>
      <c r="L461" s="100"/>
      <c r="M461" s="71"/>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c r="AM461" s="48"/>
      <c r="AN461" s="48"/>
    </row>
    <row r="462" spans="1:40" x14ac:dyDescent="0.35">
      <c r="A462" s="52"/>
      <c r="B462" s="98"/>
      <c r="C462" s="99"/>
      <c r="D462" s="100"/>
      <c r="E462" s="100"/>
      <c r="F462" s="100"/>
      <c r="G462" s="100"/>
      <c r="H462" s="100"/>
      <c r="I462" s="100"/>
      <c r="J462" s="100"/>
      <c r="K462" s="100"/>
      <c r="L462" s="100"/>
      <c r="M462" s="71"/>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c r="AM462" s="48"/>
      <c r="AN462" s="48"/>
    </row>
    <row r="463" spans="1:40" x14ac:dyDescent="0.35">
      <c r="A463" s="52"/>
      <c r="B463" s="98"/>
      <c r="C463" s="99"/>
      <c r="D463" s="100"/>
      <c r="E463" s="100"/>
      <c r="F463" s="100"/>
      <c r="G463" s="100"/>
      <c r="H463" s="100"/>
      <c r="I463" s="100"/>
      <c r="J463" s="100"/>
      <c r="K463" s="100"/>
      <c r="L463" s="100"/>
      <c r="M463" s="71"/>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c r="AM463" s="48"/>
      <c r="AN463" s="48"/>
    </row>
    <row r="464" spans="1:40" x14ac:dyDescent="0.35">
      <c r="A464" s="52"/>
      <c r="B464" s="98"/>
      <c r="C464" s="99"/>
      <c r="D464" s="100"/>
      <c r="E464" s="100"/>
      <c r="F464" s="100"/>
      <c r="G464" s="100"/>
      <c r="H464" s="100"/>
      <c r="I464" s="100"/>
      <c r="J464" s="100"/>
      <c r="K464" s="100"/>
      <c r="L464" s="100"/>
      <c r="M464" s="71"/>
      <c r="N464" s="48"/>
      <c r="O464" s="48"/>
      <c r="P464" s="48"/>
      <c r="Q464" s="48"/>
      <c r="R464" s="48"/>
      <c r="S464" s="48"/>
      <c r="T464" s="48"/>
      <c r="U464" s="48"/>
      <c r="V464" s="48"/>
      <c r="W464" s="48"/>
      <c r="X464" s="48"/>
      <c r="Y464" s="48"/>
      <c r="Z464" s="48"/>
      <c r="AA464" s="48"/>
      <c r="AB464" s="48"/>
      <c r="AC464" s="48"/>
      <c r="AD464" s="48"/>
      <c r="AE464" s="48"/>
      <c r="AF464" s="48"/>
      <c r="AG464" s="48"/>
      <c r="AH464" s="48"/>
      <c r="AI464" s="48"/>
      <c r="AJ464" s="48"/>
      <c r="AK464" s="48"/>
      <c r="AL464" s="48"/>
      <c r="AM464" s="48"/>
      <c r="AN464" s="48"/>
    </row>
    <row r="465" spans="1:40" x14ac:dyDescent="0.35">
      <c r="A465" s="52"/>
      <c r="B465" s="98"/>
      <c r="C465" s="99"/>
      <c r="D465" s="100"/>
      <c r="E465" s="100"/>
      <c r="F465" s="100"/>
      <c r="G465" s="100"/>
      <c r="H465" s="100"/>
      <c r="I465" s="100"/>
      <c r="J465" s="100"/>
      <c r="K465" s="100"/>
      <c r="L465" s="100"/>
      <c r="M465" s="71"/>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c r="AM465" s="48"/>
      <c r="AN465" s="48"/>
    </row>
    <row r="466" spans="1:40" x14ac:dyDescent="0.35">
      <c r="A466" s="52"/>
      <c r="B466" s="98"/>
      <c r="C466" s="99"/>
      <c r="D466" s="100"/>
      <c r="E466" s="100"/>
      <c r="F466" s="100"/>
      <c r="G466" s="100"/>
      <c r="H466" s="100"/>
      <c r="I466" s="100"/>
      <c r="J466" s="100"/>
      <c r="K466" s="100"/>
      <c r="L466" s="100"/>
      <c r="M466" s="71"/>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c r="AM466" s="48"/>
      <c r="AN466" s="48"/>
    </row>
    <row r="467" spans="1:40" x14ac:dyDescent="0.35">
      <c r="A467" s="52"/>
      <c r="B467" s="98"/>
      <c r="C467" s="99"/>
      <c r="D467" s="100"/>
      <c r="E467" s="100"/>
      <c r="F467" s="100"/>
      <c r="G467" s="100"/>
      <c r="H467" s="100"/>
      <c r="I467" s="100"/>
      <c r="J467" s="100"/>
      <c r="K467" s="100"/>
      <c r="L467" s="100"/>
      <c r="M467" s="71"/>
      <c r="N467" s="48"/>
      <c r="O467" s="48"/>
      <c r="P467" s="48"/>
      <c r="Q467" s="48"/>
      <c r="R467" s="48"/>
      <c r="S467" s="48"/>
      <c r="T467" s="48"/>
      <c r="U467" s="48"/>
      <c r="V467" s="48"/>
      <c r="W467" s="48"/>
      <c r="X467" s="48"/>
      <c r="Y467" s="48"/>
      <c r="Z467" s="48"/>
      <c r="AA467" s="48"/>
      <c r="AB467" s="48"/>
      <c r="AC467" s="48"/>
      <c r="AD467" s="48"/>
      <c r="AE467" s="48"/>
      <c r="AF467" s="48"/>
      <c r="AG467" s="48"/>
      <c r="AH467" s="48"/>
      <c r="AI467" s="48"/>
      <c r="AJ467" s="48"/>
      <c r="AK467" s="48"/>
      <c r="AL467" s="48"/>
      <c r="AM467" s="48"/>
      <c r="AN467" s="48"/>
    </row>
    <row r="468" spans="1:40" x14ac:dyDescent="0.35">
      <c r="A468" s="52"/>
      <c r="B468" s="98"/>
      <c r="C468" s="99"/>
      <c r="D468" s="100"/>
      <c r="E468" s="100"/>
      <c r="F468" s="100"/>
      <c r="G468" s="100"/>
      <c r="H468" s="100"/>
      <c r="I468" s="100"/>
      <c r="J468" s="100"/>
      <c r="K468" s="100"/>
      <c r="L468" s="100"/>
      <c r="M468" s="71"/>
      <c r="N468" s="48"/>
      <c r="O468" s="48"/>
      <c r="P468" s="48"/>
      <c r="Q468" s="48"/>
      <c r="R468" s="48"/>
      <c r="S468" s="48"/>
      <c r="T468" s="48"/>
      <c r="U468" s="48"/>
      <c r="V468" s="48"/>
      <c r="W468" s="48"/>
      <c r="X468" s="48"/>
      <c r="Y468" s="48"/>
      <c r="Z468" s="48"/>
      <c r="AA468" s="48"/>
      <c r="AB468" s="48"/>
      <c r="AC468" s="48"/>
      <c r="AD468" s="48"/>
      <c r="AE468" s="48"/>
      <c r="AF468" s="48"/>
      <c r="AG468" s="48"/>
      <c r="AH468" s="48"/>
      <c r="AI468" s="48"/>
      <c r="AJ468" s="48"/>
      <c r="AK468" s="48"/>
      <c r="AL468" s="48"/>
      <c r="AM468" s="48"/>
      <c r="AN468" s="48"/>
    </row>
    <row r="469" spans="1:40" x14ac:dyDescent="0.35">
      <c r="A469" s="52"/>
      <c r="B469" s="98"/>
      <c r="C469" s="99"/>
      <c r="D469" s="100"/>
      <c r="E469" s="100"/>
      <c r="F469" s="100"/>
      <c r="G469" s="100"/>
      <c r="H469" s="100"/>
      <c r="I469" s="100"/>
      <c r="J469" s="100"/>
      <c r="K469" s="100"/>
      <c r="L469" s="100"/>
      <c r="M469" s="71"/>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c r="AM469" s="48"/>
      <c r="AN469" s="48"/>
    </row>
    <row r="470" spans="1:40" x14ac:dyDescent="0.35">
      <c r="A470" s="52"/>
      <c r="B470" s="98"/>
      <c r="C470" s="99"/>
      <c r="D470" s="100"/>
      <c r="E470" s="100"/>
      <c r="F470" s="100"/>
      <c r="G470" s="100"/>
      <c r="H470" s="100"/>
      <c r="I470" s="100"/>
      <c r="J470" s="100"/>
      <c r="K470" s="100"/>
      <c r="L470" s="100"/>
      <c r="M470" s="71"/>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c r="AM470" s="48"/>
      <c r="AN470" s="48"/>
    </row>
    <row r="471" spans="1:40" x14ac:dyDescent="0.35">
      <c r="A471" s="52"/>
      <c r="B471" s="98"/>
      <c r="C471" s="99"/>
      <c r="D471" s="100"/>
      <c r="E471" s="100"/>
      <c r="F471" s="100"/>
      <c r="G471" s="100"/>
      <c r="H471" s="100"/>
      <c r="I471" s="100"/>
      <c r="J471" s="100"/>
      <c r="K471" s="100"/>
      <c r="L471" s="100"/>
      <c r="M471" s="71"/>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c r="AM471" s="48"/>
      <c r="AN471" s="48"/>
    </row>
    <row r="472" spans="1:40" x14ac:dyDescent="0.35">
      <c r="A472" s="52"/>
      <c r="B472" s="98"/>
      <c r="C472" s="99"/>
      <c r="D472" s="100"/>
      <c r="E472" s="100"/>
      <c r="F472" s="100"/>
      <c r="G472" s="100"/>
      <c r="H472" s="100"/>
      <c r="I472" s="100"/>
      <c r="J472" s="100"/>
      <c r="K472" s="100"/>
      <c r="L472" s="100"/>
      <c r="M472" s="71"/>
      <c r="N472" s="48"/>
      <c r="O472" s="48"/>
      <c r="P472" s="48"/>
      <c r="Q472" s="48"/>
      <c r="R472" s="48"/>
      <c r="S472" s="48"/>
      <c r="T472" s="48"/>
      <c r="U472" s="48"/>
      <c r="V472" s="48"/>
      <c r="W472" s="48"/>
      <c r="X472" s="48"/>
      <c r="Y472" s="48"/>
      <c r="Z472" s="48"/>
      <c r="AA472" s="48"/>
      <c r="AB472" s="48"/>
      <c r="AC472" s="48"/>
      <c r="AD472" s="48"/>
      <c r="AE472" s="48"/>
      <c r="AF472" s="48"/>
      <c r="AG472" s="48"/>
      <c r="AH472" s="48"/>
      <c r="AI472" s="48"/>
      <c r="AJ472" s="48"/>
      <c r="AK472" s="48"/>
      <c r="AL472" s="48"/>
      <c r="AM472" s="48"/>
      <c r="AN472" s="48"/>
    </row>
    <row r="473" spans="1:40" x14ac:dyDescent="0.35">
      <c r="A473" s="52"/>
      <c r="B473" s="98"/>
      <c r="C473" s="99"/>
      <c r="D473" s="100"/>
      <c r="E473" s="100"/>
      <c r="F473" s="100"/>
      <c r="G473" s="100"/>
      <c r="H473" s="100"/>
      <c r="I473" s="100"/>
      <c r="J473" s="100"/>
      <c r="K473" s="100"/>
      <c r="L473" s="100"/>
      <c r="M473" s="71"/>
      <c r="N473" s="48"/>
      <c r="O473" s="48"/>
      <c r="P473" s="48"/>
      <c r="Q473" s="48"/>
      <c r="R473" s="48"/>
      <c r="S473" s="48"/>
      <c r="T473" s="48"/>
      <c r="U473" s="48"/>
      <c r="V473" s="48"/>
      <c r="W473" s="48"/>
      <c r="X473" s="48"/>
      <c r="Y473" s="48"/>
      <c r="Z473" s="48"/>
      <c r="AA473" s="48"/>
      <c r="AB473" s="48"/>
      <c r="AC473" s="48"/>
      <c r="AD473" s="48"/>
      <c r="AE473" s="48"/>
      <c r="AF473" s="48"/>
      <c r="AG473" s="48"/>
      <c r="AH473" s="48"/>
      <c r="AI473" s="48"/>
      <c r="AJ473" s="48"/>
      <c r="AK473" s="48"/>
      <c r="AL473" s="48"/>
      <c r="AM473" s="48"/>
      <c r="AN473" s="48"/>
    </row>
    <row r="474" spans="1:40" x14ac:dyDescent="0.35">
      <c r="A474" s="52"/>
      <c r="B474" s="98"/>
      <c r="C474" s="99"/>
      <c r="D474" s="100"/>
      <c r="E474" s="100"/>
      <c r="F474" s="100"/>
      <c r="G474" s="100"/>
      <c r="H474" s="100"/>
      <c r="I474" s="100"/>
      <c r="J474" s="100"/>
      <c r="K474" s="100"/>
      <c r="L474" s="100"/>
      <c r="M474" s="71"/>
      <c r="N474" s="48"/>
      <c r="O474" s="48"/>
      <c r="P474" s="48"/>
      <c r="Q474" s="48"/>
      <c r="R474" s="48"/>
      <c r="S474" s="48"/>
      <c r="T474" s="48"/>
      <c r="U474" s="48"/>
      <c r="V474" s="48"/>
      <c r="W474" s="48"/>
      <c r="X474" s="48"/>
      <c r="Y474" s="48"/>
      <c r="Z474" s="48"/>
      <c r="AA474" s="48"/>
      <c r="AB474" s="48"/>
      <c r="AC474" s="48"/>
      <c r="AD474" s="48"/>
      <c r="AE474" s="48"/>
      <c r="AF474" s="48"/>
      <c r="AG474" s="48"/>
      <c r="AH474" s="48"/>
      <c r="AI474" s="48"/>
      <c r="AJ474" s="48"/>
      <c r="AK474" s="48"/>
      <c r="AL474" s="48"/>
      <c r="AM474" s="48"/>
      <c r="AN474" s="48"/>
    </row>
    <row r="475" spans="1:40" x14ac:dyDescent="0.35">
      <c r="A475" s="52"/>
      <c r="B475" s="98"/>
      <c r="C475" s="99"/>
      <c r="D475" s="100"/>
      <c r="E475" s="100"/>
      <c r="F475" s="100"/>
      <c r="G475" s="100"/>
      <c r="H475" s="100"/>
      <c r="I475" s="100"/>
      <c r="J475" s="100"/>
      <c r="K475" s="100"/>
      <c r="L475" s="100"/>
      <c r="M475" s="71"/>
      <c r="N475" s="48"/>
      <c r="O475" s="48"/>
      <c r="P475" s="48"/>
      <c r="Q475" s="48"/>
      <c r="R475" s="48"/>
      <c r="S475" s="48"/>
      <c r="T475" s="48"/>
      <c r="U475" s="48"/>
      <c r="V475" s="48"/>
      <c r="W475" s="48"/>
      <c r="X475" s="48"/>
      <c r="Y475" s="48"/>
      <c r="Z475" s="48"/>
      <c r="AA475" s="48"/>
      <c r="AB475" s="48"/>
      <c r="AC475" s="48"/>
      <c r="AD475" s="48"/>
      <c r="AE475" s="48"/>
      <c r="AF475" s="48"/>
      <c r="AG475" s="48"/>
      <c r="AH475" s="48"/>
      <c r="AI475" s="48"/>
      <c r="AJ475" s="48"/>
      <c r="AK475" s="48"/>
      <c r="AL475" s="48"/>
      <c r="AM475" s="48"/>
      <c r="AN475" s="48"/>
    </row>
    <row r="476" spans="1:40" x14ac:dyDescent="0.35">
      <c r="A476" s="52"/>
      <c r="B476" s="98"/>
      <c r="C476" s="99"/>
      <c r="D476" s="100"/>
      <c r="E476" s="100"/>
      <c r="F476" s="100"/>
      <c r="G476" s="100"/>
      <c r="H476" s="100"/>
      <c r="I476" s="100"/>
      <c r="J476" s="100"/>
      <c r="K476" s="100"/>
      <c r="L476" s="100"/>
      <c r="M476" s="71"/>
      <c r="N476" s="48"/>
      <c r="O476" s="48"/>
      <c r="P476" s="48"/>
      <c r="Q476" s="48"/>
      <c r="R476" s="48"/>
      <c r="S476" s="48"/>
      <c r="T476" s="48"/>
      <c r="U476" s="48"/>
      <c r="V476" s="48"/>
      <c r="W476" s="48"/>
      <c r="X476" s="48"/>
      <c r="Y476" s="48"/>
      <c r="Z476" s="48"/>
      <c r="AA476" s="48"/>
      <c r="AB476" s="48"/>
      <c r="AC476" s="48"/>
      <c r="AD476" s="48"/>
      <c r="AE476" s="48"/>
      <c r="AF476" s="48"/>
      <c r="AG476" s="48"/>
      <c r="AH476" s="48"/>
      <c r="AI476" s="48"/>
      <c r="AJ476" s="48"/>
      <c r="AK476" s="48"/>
      <c r="AL476" s="48"/>
      <c r="AM476" s="48"/>
      <c r="AN476" s="48"/>
    </row>
    <row r="477" spans="1:40" x14ac:dyDescent="0.35">
      <c r="A477" s="52"/>
      <c r="B477" s="98"/>
      <c r="C477" s="99"/>
      <c r="D477" s="100"/>
      <c r="E477" s="100"/>
      <c r="F477" s="100"/>
      <c r="G477" s="100"/>
      <c r="H477" s="100"/>
      <c r="I477" s="100"/>
      <c r="J477" s="100"/>
      <c r="K477" s="100"/>
      <c r="L477" s="100"/>
      <c r="M477" s="71"/>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row>
    <row r="478" spans="1:40" x14ac:dyDescent="0.35">
      <c r="A478" s="52"/>
      <c r="B478" s="98"/>
      <c r="C478" s="99"/>
      <c r="D478" s="100"/>
      <c r="E478" s="100"/>
      <c r="F478" s="100"/>
      <c r="G478" s="100"/>
      <c r="H478" s="100"/>
      <c r="I478" s="100"/>
      <c r="J478" s="100"/>
      <c r="K478" s="100"/>
      <c r="L478" s="100"/>
      <c r="M478" s="71"/>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c r="AM478" s="48"/>
      <c r="AN478" s="48"/>
    </row>
    <row r="479" spans="1:40" x14ac:dyDescent="0.35">
      <c r="A479" s="52"/>
      <c r="B479" s="98"/>
      <c r="C479" s="99"/>
      <c r="D479" s="100"/>
      <c r="E479" s="100"/>
      <c r="F479" s="100"/>
      <c r="G479" s="100"/>
      <c r="H479" s="100"/>
      <c r="I479" s="100"/>
      <c r="J479" s="100"/>
      <c r="K479" s="100"/>
      <c r="L479" s="100"/>
      <c r="M479" s="71"/>
      <c r="N479" s="48"/>
      <c r="O479" s="48"/>
      <c r="P479" s="48"/>
      <c r="Q479" s="48"/>
      <c r="R479" s="48"/>
      <c r="S479" s="48"/>
      <c r="T479" s="48"/>
      <c r="U479" s="48"/>
      <c r="V479" s="48"/>
      <c r="W479" s="48"/>
      <c r="X479" s="48"/>
      <c r="Y479" s="48"/>
      <c r="Z479" s="48"/>
      <c r="AA479" s="48"/>
      <c r="AB479" s="48"/>
      <c r="AC479" s="48"/>
      <c r="AD479" s="48"/>
      <c r="AE479" s="48"/>
      <c r="AF479" s="48"/>
      <c r="AG479" s="48"/>
      <c r="AH479" s="48"/>
      <c r="AI479" s="48"/>
      <c r="AJ479" s="48"/>
      <c r="AK479" s="48"/>
      <c r="AL479" s="48"/>
      <c r="AM479" s="48"/>
      <c r="AN479" s="48"/>
    </row>
    <row r="480" spans="1:40" x14ac:dyDescent="0.35">
      <c r="A480" s="52"/>
      <c r="B480" s="98"/>
      <c r="C480" s="99"/>
      <c r="D480" s="100"/>
      <c r="E480" s="100"/>
      <c r="F480" s="100"/>
      <c r="G480" s="100"/>
      <c r="H480" s="100"/>
      <c r="I480" s="100"/>
      <c r="J480" s="100"/>
      <c r="K480" s="100"/>
      <c r="L480" s="100"/>
      <c r="M480" s="71"/>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row>
    <row r="481" spans="1:40" x14ac:dyDescent="0.35">
      <c r="A481" s="52"/>
      <c r="B481" s="98"/>
      <c r="C481" s="99"/>
      <c r="D481" s="100"/>
      <c r="E481" s="100"/>
      <c r="F481" s="100"/>
      <c r="G481" s="100"/>
      <c r="H481" s="100"/>
      <c r="I481" s="100"/>
      <c r="J481" s="100"/>
      <c r="K481" s="100"/>
      <c r="L481" s="100"/>
      <c r="M481" s="71"/>
      <c r="N481" s="48"/>
      <c r="O481" s="48"/>
      <c r="P481" s="48"/>
      <c r="Q481" s="48"/>
      <c r="R481" s="48"/>
      <c r="S481" s="48"/>
      <c r="T481" s="48"/>
      <c r="U481" s="48"/>
      <c r="V481" s="48"/>
      <c r="W481" s="48"/>
      <c r="X481" s="48"/>
      <c r="Y481" s="48"/>
      <c r="Z481" s="48"/>
      <c r="AA481" s="48"/>
      <c r="AB481" s="48"/>
      <c r="AC481" s="48"/>
      <c r="AD481" s="48"/>
      <c r="AE481" s="48"/>
      <c r="AF481" s="48"/>
      <c r="AG481" s="48"/>
      <c r="AH481" s="48"/>
      <c r="AI481" s="48"/>
      <c r="AJ481" s="48"/>
      <c r="AK481" s="48"/>
      <c r="AL481" s="48"/>
      <c r="AM481" s="48"/>
      <c r="AN481" s="48"/>
    </row>
    <row r="482" spans="1:40" x14ac:dyDescent="0.35">
      <c r="A482" s="52"/>
      <c r="B482" s="98"/>
      <c r="C482" s="99"/>
      <c r="D482" s="100"/>
      <c r="E482" s="100"/>
      <c r="F482" s="100"/>
      <c r="G482" s="100"/>
      <c r="H482" s="100"/>
      <c r="I482" s="100"/>
      <c r="J482" s="100"/>
      <c r="K482" s="100"/>
      <c r="L482" s="100"/>
      <c r="M482" s="71"/>
      <c r="N482" s="48"/>
      <c r="O482" s="48"/>
      <c r="P482" s="48"/>
      <c r="Q482" s="48"/>
      <c r="R482" s="48"/>
      <c r="S482" s="48"/>
      <c r="T482" s="48"/>
      <c r="U482" s="48"/>
      <c r="V482" s="48"/>
      <c r="W482" s="48"/>
      <c r="X482" s="48"/>
      <c r="Y482" s="48"/>
      <c r="Z482" s="48"/>
      <c r="AA482" s="48"/>
      <c r="AB482" s="48"/>
      <c r="AC482" s="48"/>
      <c r="AD482" s="48"/>
      <c r="AE482" s="48"/>
      <c r="AF482" s="48"/>
      <c r="AG482" s="48"/>
      <c r="AH482" s="48"/>
      <c r="AI482" s="48"/>
      <c r="AJ482" s="48"/>
      <c r="AK482" s="48"/>
      <c r="AL482" s="48"/>
      <c r="AM482" s="48"/>
      <c r="AN482" s="48"/>
    </row>
    <row r="483" spans="1:40" x14ac:dyDescent="0.35">
      <c r="A483" s="52"/>
      <c r="B483" s="98"/>
      <c r="C483" s="99"/>
      <c r="D483" s="100"/>
      <c r="E483" s="100"/>
      <c r="F483" s="100"/>
      <c r="G483" s="100"/>
      <c r="H483" s="100"/>
      <c r="I483" s="100"/>
      <c r="J483" s="100"/>
      <c r="K483" s="100"/>
      <c r="L483" s="100"/>
      <c r="M483" s="71"/>
      <c r="N483" s="48"/>
      <c r="O483" s="48"/>
      <c r="P483" s="48"/>
      <c r="Q483" s="48"/>
      <c r="R483" s="48"/>
      <c r="S483" s="48"/>
      <c r="T483" s="48"/>
      <c r="U483" s="48"/>
      <c r="V483" s="48"/>
      <c r="W483" s="48"/>
      <c r="X483" s="48"/>
      <c r="Y483" s="48"/>
      <c r="Z483" s="48"/>
      <c r="AA483" s="48"/>
      <c r="AB483" s="48"/>
      <c r="AC483" s="48"/>
      <c r="AD483" s="48"/>
      <c r="AE483" s="48"/>
      <c r="AF483" s="48"/>
      <c r="AG483" s="48"/>
      <c r="AH483" s="48"/>
      <c r="AI483" s="48"/>
      <c r="AJ483" s="48"/>
      <c r="AK483" s="48"/>
      <c r="AL483" s="48"/>
      <c r="AM483" s="48"/>
      <c r="AN483" s="48"/>
    </row>
    <row r="484" spans="1:40" x14ac:dyDescent="0.35">
      <c r="A484" s="52"/>
      <c r="B484" s="98"/>
      <c r="C484" s="99"/>
      <c r="D484" s="100"/>
      <c r="E484" s="100"/>
      <c r="F484" s="100"/>
      <c r="G484" s="100"/>
      <c r="H484" s="100"/>
      <c r="I484" s="100"/>
      <c r="J484" s="100"/>
      <c r="K484" s="100"/>
      <c r="L484" s="100"/>
      <c r="M484" s="71"/>
      <c r="N484" s="48"/>
      <c r="O484" s="48"/>
      <c r="P484" s="48"/>
      <c r="Q484" s="48"/>
      <c r="R484" s="48"/>
      <c r="S484" s="48"/>
      <c r="T484" s="48"/>
      <c r="U484" s="48"/>
      <c r="V484" s="48"/>
      <c r="W484" s="48"/>
      <c r="X484" s="48"/>
      <c r="Y484" s="48"/>
      <c r="Z484" s="48"/>
      <c r="AA484" s="48"/>
      <c r="AB484" s="48"/>
      <c r="AC484" s="48"/>
      <c r="AD484" s="48"/>
      <c r="AE484" s="48"/>
      <c r="AF484" s="48"/>
      <c r="AG484" s="48"/>
      <c r="AH484" s="48"/>
      <c r="AI484" s="48"/>
      <c r="AJ484" s="48"/>
      <c r="AK484" s="48"/>
      <c r="AL484" s="48"/>
      <c r="AM484" s="48"/>
      <c r="AN484" s="48"/>
    </row>
    <row r="485" spans="1:40" x14ac:dyDescent="0.35">
      <c r="A485" s="52"/>
      <c r="B485" s="98"/>
      <c r="C485" s="99"/>
      <c r="D485" s="100"/>
      <c r="E485" s="100"/>
      <c r="F485" s="100"/>
      <c r="G485" s="100"/>
      <c r="H485" s="100"/>
      <c r="I485" s="100"/>
      <c r="J485" s="100"/>
      <c r="K485" s="100"/>
      <c r="L485" s="100"/>
      <c r="M485" s="71"/>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c r="AM485" s="48"/>
      <c r="AN485" s="48"/>
    </row>
    <row r="486" spans="1:40" x14ac:dyDescent="0.35">
      <c r="A486" s="52"/>
      <c r="B486" s="98"/>
      <c r="C486" s="99"/>
      <c r="D486" s="100"/>
      <c r="E486" s="100"/>
      <c r="F486" s="100"/>
      <c r="G486" s="100"/>
      <c r="H486" s="100"/>
      <c r="I486" s="100"/>
      <c r="J486" s="100"/>
      <c r="K486" s="100"/>
      <c r="L486" s="100"/>
      <c r="M486" s="71"/>
      <c r="N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c r="AK486" s="48"/>
      <c r="AL486" s="48"/>
      <c r="AM486" s="48"/>
      <c r="AN486" s="48"/>
    </row>
    <row r="487" spans="1:40" x14ac:dyDescent="0.35">
      <c r="A487" s="52"/>
      <c r="B487" s="98"/>
      <c r="C487" s="99"/>
      <c r="D487" s="100"/>
      <c r="E487" s="100"/>
      <c r="F487" s="100"/>
      <c r="G487" s="100"/>
      <c r="H487" s="100"/>
      <c r="I487" s="100"/>
      <c r="J487" s="100"/>
      <c r="K487" s="100"/>
      <c r="L487" s="100"/>
      <c r="M487" s="71"/>
      <c r="N487" s="48"/>
      <c r="O487" s="48"/>
      <c r="P487" s="48"/>
      <c r="Q487" s="48"/>
      <c r="R487" s="48"/>
      <c r="S487" s="48"/>
      <c r="T487" s="48"/>
      <c r="U487" s="48"/>
      <c r="V487" s="48"/>
      <c r="W487" s="48"/>
      <c r="X487" s="48"/>
      <c r="Y487" s="48"/>
      <c r="Z487" s="48"/>
      <c r="AA487" s="48"/>
      <c r="AB487" s="48"/>
      <c r="AC487" s="48"/>
      <c r="AD487" s="48"/>
      <c r="AE487" s="48"/>
      <c r="AF487" s="48"/>
      <c r="AG487" s="48"/>
      <c r="AH487" s="48"/>
      <c r="AI487" s="48"/>
      <c r="AJ487" s="48"/>
      <c r="AK487" s="48"/>
      <c r="AL487" s="48"/>
      <c r="AM487" s="48"/>
      <c r="AN487" s="48"/>
    </row>
    <row r="488" spans="1:40" x14ac:dyDescent="0.35">
      <c r="A488" s="52"/>
      <c r="B488" s="98"/>
      <c r="C488" s="99"/>
      <c r="D488" s="100"/>
      <c r="E488" s="100"/>
      <c r="F488" s="100"/>
      <c r="G488" s="100"/>
      <c r="H488" s="100"/>
      <c r="I488" s="100"/>
      <c r="J488" s="100"/>
      <c r="K488" s="100"/>
      <c r="L488" s="100"/>
      <c r="M488" s="71"/>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c r="AM488" s="48"/>
      <c r="AN488" s="48"/>
    </row>
    <row r="489" spans="1:40" x14ac:dyDescent="0.35">
      <c r="A489" s="52"/>
      <c r="B489" s="98"/>
      <c r="C489" s="99"/>
      <c r="D489" s="100"/>
      <c r="E489" s="100"/>
      <c r="F489" s="100"/>
      <c r="G489" s="100"/>
      <c r="H489" s="100"/>
      <c r="I489" s="100"/>
      <c r="J489" s="100"/>
      <c r="K489" s="100"/>
      <c r="L489" s="100"/>
      <c r="M489" s="71"/>
      <c r="N489" s="48"/>
      <c r="O489" s="48"/>
      <c r="P489" s="48"/>
      <c r="Q489" s="48"/>
      <c r="R489" s="48"/>
      <c r="S489" s="48"/>
      <c r="T489" s="48"/>
      <c r="U489" s="48"/>
      <c r="V489" s="48"/>
      <c r="W489" s="48"/>
      <c r="X489" s="48"/>
      <c r="Y489" s="48"/>
      <c r="Z489" s="48"/>
      <c r="AA489" s="48"/>
      <c r="AB489" s="48"/>
      <c r="AC489" s="48"/>
      <c r="AD489" s="48"/>
      <c r="AE489" s="48"/>
      <c r="AF489" s="48"/>
      <c r="AG489" s="48"/>
      <c r="AH489" s="48"/>
      <c r="AI489" s="48"/>
      <c r="AJ489" s="48"/>
      <c r="AK489" s="48"/>
      <c r="AL489" s="48"/>
      <c r="AM489" s="48"/>
      <c r="AN489" s="48"/>
    </row>
    <row r="490" spans="1:40" x14ac:dyDescent="0.35">
      <c r="A490" s="52"/>
      <c r="B490" s="98"/>
      <c r="C490" s="99"/>
      <c r="D490" s="100"/>
      <c r="E490" s="100"/>
      <c r="F490" s="100"/>
      <c r="G490" s="100"/>
      <c r="H490" s="100"/>
      <c r="I490" s="100"/>
      <c r="J490" s="100"/>
      <c r="K490" s="100"/>
      <c r="L490" s="100"/>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row>
    <row r="491" spans="1:40" x14ac:dyDescent="0.35">
      <c r="A491" s="52"/>
      <c r="B491" s="98"/>
      <c r="C491" s="99"/>
      <c r="D491" s="100"/>
      <c r="E491" s="100"/>
      <c r="F491" s="100"/>
      <c r="G491" s="100"/>
      <c r="H491" s="100"/>
      <c r="I491" s="100"/>
      <c r="J491" s="100"/>
      <c r="K491" s="100"/>
      <c r="L491" s="100"/>
      <c r="M491" s="48"/>
      <c r="N491" s="48"/>
      <c r="O491" s="48"/>
      <c r="P491" s="48"/>
      <c r="Q491" s="48"/>
      <c r="R491" s="48"/>
      <c r="S491" s="48"/>
      <c r="T491" s="48"/>
      <c r="U491" s="48"/>
      <c r="V491" s="48"/>
      <c r="W491" s="48"/>
      <c r="X491" s="48"/>
      <c r="Y491" s="48"/>
      <c r="Z491" s="48"/>
      <c r="AA491" s="48"/>
      <c r="AB491" s="48"/>
      <c r="AC491" s="48"/>
      <c r="AD491" s="48"/>
      <c r="AE491" s="48"/>
      <c r="AF491" s="48"/>
      <c r="AG491" s="48"/>
      <c r="AH491" s="48"/>
      <c r="AI491" s="48"/>
      <c r="AJ491" s="48"/>
      <c r="AK491" s="48"/>
      <c r="AL491" s="48"/>
      <c r="AM491" s="48"/>
      <c r="AN491" s="48"/>
    </row>
    <row r="492" spans="1:40" x14ac:dyDescent="0.35">
      <c r="A492" s="52"/>
      <c r="B492" s="98"/>
      <c r="C492" s="99"/>
      <c r="D492" s="100"/>
      <c r="E492" s="100"/>
      <c r="F492" s="100"/>
      <c r="G492" s="100"/>
      <c r="H492" s="100"/>
      <c r="I492" s="100"/>
      <c r="J492" s="100"/>
      <c r="K492" s="100"/>
      <c r="L492" s="100"/>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c r="AM492" s="48"/>
      <c r="AN492" s="48"/>
    </row>
    <row r="493" spans="1:40" x14ac:dyDescent="0.35">
      <c r="A493" s="52"/>
      <c r="B493" s="98"/>
      <c r="C493" s="99"/>
      <c r="D493" s="100"/>
      <c r="E493" s="100"/>
      <c r="F493" s="100"/>
      <c r="G493" s="100"/>
      <c r="H493" s="100"/>
      <c r="I493" s="100"/>
      <c r="J493" s="100"/>
      <c r="K493" s="100"/>
      <c r="L493" s="100"/>
      <c r="M493" s="48"/>
      <c r="N493" s="48"/>
      <c r="O493" s="48"/>
      <c r="P493" s="48"/>
      <c r="Q493" s="48"/>
      <c r="R493" s="48"/>
      <c r="S493" s="48"/>
      <c r="T493" s="48"/>
      <c r="U493" s="48"/>
      <c r="V493" s="48"/>
      <c r="W493" s="48"/>
      <c r="X493" s="48"/>
      <c r="Y493" s="48"/>
      <c r="Z493" s="48"/>
      <c r="AA493" s="48"/>
      <c r="AB493" s="48"/>
      <c r="AC493" s="48"/>
      <c r="AD493" s="48"/>
      <c r="AE493" s="48"/>
      <c r="AF493" s="48"/>
      <c r="AG493" s="48"/>
      <c r="AH493" s="48"/>
      <c r="AI493" s="48"/>
      <c r="AJ493" s="48"/>
      <c r="AK493" s="48"/>
      <c r="AL493" s="48"/>
      <c r="AM493" s="48"/>
      <c r="AN493" s="48"/>
    </row>
    <row r="494" spans="1:40" x14ac:dyDescent="0.35">
      <c r="A494" s="52"/>
      <c r="B494" s="98"/>
      <c r="C494" s="99"/>
      <c r="D494" s="100"/>
      <c r="E494" s="100"/>
      <c r="F494" s="100"/>
      <c r="G494" s="100"/>
      <c r="H494" s="100"/>
      <c r="I494" s="100"/>
      <c r="J494" s="100"/>
      <c r="K494" s="100"/>
      <c r="L494" s="100"/>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c r="AM494" s="48"/>
      <c r="AN494" s="48"/>
    </row>
    <row r="495" spans="1:40" x14ac:dyDescent="0.35">
      <c r="A495" s="52"/>
      <c r="B495" s="98"/>
      <c r="C495" s="99"/>
      <c r="D495" s="100"/>
      <c r="E495" s="100"/>
      <c r="F495" s="100"/>
      <c r="G495" s="100"/>
      <c r="H495" s="100"/>
      <c r="I495" s="100"/>
      <c r="J495" s="100"/>
      <c r="K495" s="100"/>
      <c r="L495" s="100"/>
      <c r="M495" s="48"/>
      <c r="N495" s="48"/>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c r="AM495" s="48"/>
      <c r="AN495" s="48"/>
    </row>
    <row r="496" spans="1:40" x14ac:dyDescent="0.35">
      <c r="A496" s="52"/>
      <c r="B496" s="98"/>
      <c r="C496" s="99"/>
      <c r="D496" s="100"/>
      <c r="E496" s="100"/>
      <c r="F496" s="100"/>
      <c r="G496" s="100"/>
      <c r="H496" s="100"/>
      <c r="I496" s="100"/>
      <c r="J496" s="100"/>
      <c r="K496" s="100"/>
      <c r="L496" s="100"/>
      <c r="M496" s="48"/>
      <c r="N496" s="48"/>
      <c r="O496" s="48"/>
      <c r="P496" s="48"/>
      <c r="Q496" s="48"/>
      <c r="R496" s="48"/>
      <c r="S496" s="48"/>
      <c r="T496" s="48"/>
      <c r="U496" s="48"/>
      <c r="V496" s="48"/>
      <c r="W496" s="48"/>
      <c r="X496" s="48"/>
      <c r="Y496" s="48"/>
      <c r="Z496" s="48"/>
      <c r="AA496" s="48"/>
      <c r="AB496" s="48"/>
      <c r="AC496" s="48"/>
      <c r="AD496" s="48"/>
      <c r="AE496" s="48"/>
      <c r="AF496" s="48"/>
      <c r="AG496" s="48"/>
      <c r="AH496" s="48"/>
      <c r="AI496" s="48"/>
      <c r="AJ496" s="48"/>
      <c r="AK496" s="48"/>
      <c r="AL496" s="48"/>
      <c r="AM496" s="48"/>
      <c r="AN496" s="48"/>
    </row>
    <row r="497" spans="1:40" x14ac:dyDescent="0.35">
      <c r="A497" s="52"/>
      <c r="B497" s="98"/>
      <c r="C497" s="99"/>
      <c r="D497" s="100"/>
      <c r="E497" s="100"/>
      <c r="F497" s="100"/>
      <c r="G497" s="100"/>
      <c r="H497" s="100"/>
      <c r="I497" s="100"/>
      <c r="J497" s="100"/>
      <c r="K497" s="100"/>
      <c r="L497" s="100"/>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c r="AM497" s="48"/>
      <c r="AN497" s="48"/>
    </row>
    <row r="498" spans="1:40" x14ac:dyDescent="0.35">
      <c r="A498" s="52"/>
      <c r="B498" s="98"/>
      <c r="C498" s="99"/>
      <c r="D498" s="100"/>
      <c r="E498" s="100"/>
      <c r="F498" s="100"/>
      <c r="G498" s="100"/>
      <c r="H498" s="100"/>
      <c r="I498" s="100"/>
      <c r="J498" s="100"/>
      <c r="K498" s="100"/>
      <c r="L498" s="100"/>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row>
    <row r="499" spans="1:40" x14ac:dyDescent="0.35">
      <c r="A499" s="52"/>
      <c r="B499" s="98"/>
      <c r="C499" s="99"/>
      <c r="D499" s="100"/>
      <c r="E499" s="100"/>
      <c r="F499" s="100"/>
      <c r="G499" s="100"/>
      <c r="H499" s="100"/>
      <c r="I499" s="100"/>
      <c r="J499" s="100"/>
      <c r="K499" s="100"/>
      <c r="L499" s="100"/>
      <c r="M499" s="48"/>
      <c r="N499" s="48"/>
      <c r="O499" s="48"/>
      <c r="P499" s="48"/>
      <c r="Q499" s="48"/>
      <c r="R499" s="48"/>
      <c r="S499" s="48"/>
      <c r="T499" s="48"/>
      <c r="U499" s="48"/>
      <c r="V499" s="48"/>
      <c r="W499" s="48"/>
      <c r="X499" s="48"/>
      <c r="Y499" s="48"/>
      <c r="Z499" s="48"/>
      <c r="AA499" s="48"/>
      <c r="AB499" s="48"/>
      <c r="AC499" s="48"/>
      <c r="AD499" s="48"/>
      <c r="AE499" s="48"/>
      <c r="AF499" s="48"/>
      <c r="AG499" s="48"/>
      <c r="AH499" s="48"/>
      <c r="AI499" s="48"/>
      <c r="AJ499" s="48"/>
      <c r="AK499" s="48"/>
      <c r="AL499" s="48"/>
      <c r="AM499" s="48"/>
      <c r="AN499" s="48"/>
    </row>
    <row r="500" spans="1:40" x14ac:dyDescent="0.35">
      <c r="A500" s="52"/>
      <c r="B500" s="98"/>
      <c r="C500" s="99"/>
      <c r="D500" s="100"/>
      <c r="E500" s="100"/>
      <c r="F500" s="100"/>
      <c r="G500" s="100"/>
      <c r="H500" s="100"/>
      <c r="I500" s="100"/>
      <c r="J500" s="100"/>
      <c r="K500" s="100"/>
      <c r="L500" s="100"/>
      <c r="M500" s="48"/>
      <c r="N500" s="48"/>
      <c r="O500" s="48"/>
      <c r="P500" s="48"/>
      <c r="Q500" s="48"/>
      <c r="R500" s="48"/>
      <c r="S500" s="48"/>
      <c r="T500" s="48"/>
      <c r="U500" s="48"/>
      <c r="V500" s="48"/>
      <c r="W500" s="48"/>
      <c r="X500" s="48"/>
      <c r="Y500" s="48"/>
      <c r="Z500" s="48"/>
      <c r="AA500" s="48"/>
      <c r="AB500" s="48"/>
      <c r="AC500" s="48"/>
      <c r="AD500" s="48"/>
      <c r="AE500" s="48"/>
      <c r="AF500" s="48"/>
      <c r="AG500" s="48"/>
      <c r="AH500" s="48"/>
      <c r="AI500" s="48"/>
      <c r="AJ500" s="48"/>
      <c r="AK500" s="48"/>
      <c r="AL500" s="48"/>
      <c r="AM500" s="48"/>
      <c r="AN500" s="48"/>
    </row>
    <row r="501" spans="1:40" x14ac:dyDescent="0.35">
      <c r="A501" s="52"/>
      <c r="B501" s="98"/>
      <c r="C501" s="99"/>
      <c r="D501" s="100"/>
      <c r="E501" s="100"/>
      <c r="F501" s="100"/>
      <c r="G501" s="100"/>
      <c r="H501" s="100"/>
      <c r="I501" s="100"/>
      <c r="J501" s="100"/>
      <c r="K501" s="100"/>
      <c r="L501" s="100"/>
      <c r="M501" s="48"/>
      <c r="N501" s="48"/>
      <c r="O501" s="48"/>
      <c r="P501" s="48"/>
      <c r="Q501" s="48"/>
      <c r="R501" s="48"/>
      <c r="S501" s="48"/>
      <c r="T501" s="48"/>
      <c r="U501" s="48"/>
      <c r="V501" s="48"/>
      <c r="W501" s="48"/>
      <c r="X501" s="48"/>
      <c r="Y501" s="48"/>
      <c r="Z501" s="48"/>
      <c r="AA501" s="48"/>
      <c r="AB501" s="48"/>
      <c r="AC501" s="48"/>
      <c r="AD501" s="48"/>
      <c r="AE501" s="48"/>
      <c r="AF501" s="48"/>
      <c r="AG501" s="48"/>
      <c r="AH501" s="48"/>
      <c r="AI501" s="48"/>
      <c r="AJ501" s="48"/>
      <c r="AK501" s="48"/>
      <c r="AL501" s="48"/>
      <c r="AM501" s="48"/>
      <c r="AN501" s="48"/>
    </row>
    <row r="502" spans="1:40" x14ac:dyDescent="0.35">
      <c r="A502" s="52"/>
      <c r="B502" s="98"/>
      <c r="C502" s="99"/>
      <c r="D502" s="100"/>
      <c r="E502" s="100"/>
      <c r="F502" s="100"/>
      <c r="G502" s="100"/>
      <c r="H502" s="100"/>
      <c r="I502" s="100"/>
      <c r="J502" s="100"/>
      <c r="K502" s="100"/>
      <c r="L502" s="100"/>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c r="AM502" s="48"/>
      <c r="AN502" s="48"/>
    </row>
    <row r="503" spans="1:40" x14ac:dyDescent="0.35">
      <c r="A503" s="52"/>
      <c r="B503" s="98"/>
      <c r="C503" s="99"/>
      <c r="D503" s="100"/>
      <c r="E503" s="100"/>
      <c r="F503" s="100"/>
      <c r="G503" s="100"/>
      <c r="H503" s="100"/>
      <c r="I503" s="100"/>
      <c r="J503" s="100"/>
      <c r="K503" s="100"/>
      <c r="L503" s="100"/>
      <c r="M503" s="48"/>
      <c r="N503" s="48"/>
      <c r="O503" s="48"/>
      <c r="P503" s="48"/>
      <c r="Q503" s="48"/>
      <c r="R503" s="48"/>
      <c r="S503" s="48"/>
      <c r="T503" s="48"/>
      <c r="U503" s="48"/>
      <c r="V503" s="48"/>
      <c r="W503" s="48"/>
      <c r="X503" s="48"/>
      <c r="Y503" s="48"/>
      <c r="Z503" s="48"/>
      <c r="AA503" s="48"/>
      <c r="AB503" s="48"/>
      <c r="AC503" s="48"/>
      <c r="AD503" s="48"/>
      <c r="AE503" s="48"/>
      <c r="AF503" s="48"/>
      <c r="AG503" s="48"/>
      <c r="AH503" s="48"/>
      <c r="AI503" s="48"/>
      <c r="AJ503" s="48"/>
      <c r="AK503" s="48"/>
      <c r="AL503" s="48"/>
      <c r="AM503" s="48"/>
      <c r="AN503" s="48"/>
    </row>
    <row r="504" spans="1:40" x14ac:dyDescent="0.35">
      <c r="A504" s="52"/>
      <c r="B504" s="98"/>
      <c r="C504" s="99"/>
      <c r="D504" s="100"/>
      <c r="E504" s="100"/>
      <c r="F504" s="100"/>
      <c r="G504" s="100"/>
      <c r="H504" s="100"/>
      <c r="I504" s="100"/>
      <c r="J504" s="100"/>
      <c r="K504" s="100"/>
      <c r="L504" s="100"/>
      <c r="M504" s="48"/>
      <c r="N504" s="48"/>
      <c r="O504" s="48"/>
      <c r="P504" s="48"/>
      <c r="Q504" s="48"/>
      <c r="R504" s="48"/>
      <c r="S504" s="48"/>
      <c r="T504" s="48"/>
      <c r="U504" s="48"/>
      <c r="V504" s="48"/>
      <c r="W504" s="48"/>
      <c r="X504" s="48"/>
      <c r="Y504" s="48"/>
      <c r="Z504" s="48"/>
      <c r="AA504" s="48"/>
      <c r="AB504" s="48"/>
      <c r="AC504" s="48"/>
      <c r="AD504" s="48"/>
      <c r="AE504" s="48"/>
      <c r="AF504" s="48"/>
      <c r="AG504" s="48"/>
      <c r="AH504" s="48"/>
      <c r="AI504" s="48"/>
      <c r="AJ504" s="48"/>
      <c r="AK504" s="48"/>
      <c r="AL504" s="48"/>
      <c r="AM504" s="48"/>
      <c r="AN504" s="48"/>
    </row>
    <row r="505" spans="1:40" x14ac:dyDescent="0.35">
      <c r="A505" s="52"/>
      <c r="B505" s="98"/>
      <c r="C505" s="99"/>
      <c r="D505" s="100"/>
      <c r="E505" s="100"/>
      <c r="F505" s="100"/>
      <c r="G505" s="100"/>
      <c r="H505" s="100"/>
      <c r="I505" s="100"/>
      <c r="J505" s="100"/>
      <c r="K505" s="100"/>
      <c r="L505" s="100"/>
      <c r="M505" s="48"/>
      <c r="N505" s="48"/>
      <c r="O505" s="48"/>
      <c r="P505" s="48"/>
      <c r="Q505" s="48"/>
      <c r="R505" s="48"/>
      <c r="S505" s="48"/>
      <c r="T505" s="48"/>
      <c r="U505" s="48"/>
      <c r="V505" s="48"/>
      <c r="W505" s="48"/>
      <c r="X505" s="48"/>
      <c r="Y505" s="48"/>
      <c r="Z505" s="48"/>
      <c r="AA505" s="48"/>
      <c r="AB505" s="48"/>
      <c r="AC505" s="48"/>
      <c r="AD505" s="48"/>
      <c r="AE505" s="48"/>
      <c r="AF505" s="48"/>
      <c r="AG505" s="48"/>
      <c r="AH505" s="48"/>
      <c r="AI505" s="48"/>
      <c r="AJ505" s="48"/>
      <c r="AK505" s="48"/>
      <c r="AL505" s="48"/>
      <c r="AM505" s="48"/>
      <c r="AN505" s="48"/>
    </row>
    <row r="506" spans="1:40" x14ac:dyDescent="0.35">
      <c r="A506" s="52"/>
      <c r="B506" s="98"/>
      <c r="C506" s="99"/>
      <c r="D506" s="100"/>
      <c r="E506" s="100"/>
      <c r="F506" s="100"/>
      <c r="G506" s="100"/>
      <c r="H506" s="100"/>
      <c r="I506" s="100"/>
      <c r="J506" s="100"/>
      <c r="K506" s="100"/>
      <c r="L506" s="100"/>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c r="AM506" s="48"/>
      <c r="AN506" s="48"/>
    </row>
    <row r="507" spans="1:40" x14ac:dyDescent="0.35">
      <c r="A507" s="52"/>
      <c r="B507" s="98"/>
      <c r="C507" s="99"/>
      <c r="D507" s="100"/>
      <c r="E507" s="100"/>
      <c r="F507" s="100"/>
      <c r="G507" s="100"/>
      <c r="H507" s="100"/>
      <c r="I507" s="100"/>
      <c r="J507" s="100"/>
      <c r="K507" s="100"/>
      <c r="L507" s="100"/>
      <c r="M507" s="48"/>
      <c r="N507" s="48"/>
      <c r="O507" s="48"/>
      <c r="P507" s="48"/>
      <c r="Q507" s="48"/>
      <c r="R507" s="48"/>
      <c r="S507" s="48"/>
      <c r="T507" s="48"/>
      <c r="U507" s="48"/>
      <c r="V507" s="48"/>
      <c r="W507" s="48"/>
      <c r="X507" s="48"/>
      <c r="Y507" s="48"/>
      <c r="Z507" s="48"/>
      <c r="AA507" s="48"/>
      <c r="AB507" s="48"/>
      <c r="AC507" s="48"/>
      <c r="AD507" s="48"/>
      <c r="AE507" s="48"/>
      <c r="AF507" s="48"/>
      <c r="AG507" s="48"/>
      <c r="AH507" s="48"/>
      <c r="AI507" s="48"/>
      <c r="AJ507" s="48"/>
      <c r="AK507" s="48"/>
      <c r="AL507" s="48"/>
      <c r="AM507" s="48"/>
      <c r="AN507" s="48"/>
    </row>
    <row r="508" spans="1:40" x14ac:dyDescent="0.35">
      <c r="A508" s="52"/>
      <c r="B508" s="98"/>
      <c r="C508" s="99"/>
      <c r="D508" s="100"/>
      <c r="E508" s="100"/>
      <c r="F508" s="100"/>
      <c r="G508" s="100"/>
      <c r="H508" s="100"/>
      <c r="I508" s="100"/>
      <c r="J508" s="100"/>
      <c r="K508" s="100"/>
      <c r="L508" s="100"/>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c r="AM508" s="48"/>
      <c r="AN508" s="48"/>
    </row>
    <row r="509" spans="1:40" x14ac:dyDescent="0.35">
      <c r="A509" s="52"/>
      <c r="B509" s="98"/>
      <c r="C509" s="99"/>
      <c r="D509" s="100"/>
      <c r="E509" s="100"/>
      <c r="F509" s="100"/>
      <c r="G509" s="100"/>
      <c r="H509" s="100"/>
      <c r="I509" s="100"/>
      <c r="J509" s="100"/>
      <c r="K509" s="100"/>
      <c r="L509" s="100"/>
      <c r="M509" s="48"/>
      <c r="N509" s="48"/>
      <c r="O509" s="48"/>
      <c r="P509" s="48"/>
      <c r="Q509" s="48"/>
      <c r="R509" s="48"/>
      <c r="S509" s="48"/>
      <c r="T509" s="48"/>
      <c r="U509" s="48"/>
      <c r="V509" s="48"/>
      <c r="W509" s="48"/>
      <c r="X509" s="48"/>
      <c r="Y509" s="48"/>
      <c r="Z509" s="48"/>
      <c r="AA509" s="48"/>
      <c r="AB509" s="48"/>
      <c r="AC509" s="48"/>
      <c r="AD509" s="48"/>
      <c r="AE509" s="48"/>
      <c r="AF509" s="48"/>
      <c r="AG509" s="48"/>
      <c r="AH509" s="48"/>
      <c r="AI509" s="48"/>
      <c r="AJ509" s="48"/>
      <c r="AK509" s="48"/>
      <c r="AL509" s="48"/>
      <c r="AM509" s="48"/>
      <c r="AN509" s="48"/>
    </row>
    <row r="510" spans="1:40" x14ac:dyDescent="0.35">
      <c r="A510" s="52"/>
      <c r="B510" s="98"/>
      <c r="C510" s="99"/>
      <c r="D510" s="100"/>
      <c r="E510" s="100"/>
      <c r="F510" s="100"/>
      <c r="G510" s="100"/>
      <c r="H510" s="100"/>
      <c r="I510" s="100"/>
      <c r="J510" s="100"/>
      <c r="K510" s="100"/>
      <c r="L510" s="100"/>
      <c r="M510" s="48"/>
      <c r="N510" s="48"/>
      <c r="O510" s="48"/>
      <c r="P510" s="48"/>
      <c r="Q510" s="48"/>
      <c r="R510" s="48"/>
      <c r="S510" s="48"/>
      <c r="T510" s="48"/>
      <c r="U510" s="48"/>
      <c r="V510" s="48"/>
      <c r="W510" s="48"/>
      <c r="X510" s="48"/>
      <c r="Y510" s="48"/>
      <c r="Z510" s="48"/>
      <c r="AA510" s="48"/>
      <c r="AB510" s="48"/>
      <c r="AC510" s="48"/>
      <c r="AD510" s="48"/>
      <c r="AE510" s="48"/>
      <c r="AF510" s="48"/>
      <c r="AG510" s="48"/>
      <c r="AH510" s="48"/>
      <c r="AI510" s="48"/>
      <c r="AJ510" s="48"/>
      <c r="AK510" s="48"/>
      <c r="AL510" s="48"/>
      <c r="AM510" s="48"/>
      <c r="AN510" s="48"/>
    </row>
    <row r="511" spans="1:40" x14ac:dyDescent="0.35">
      <c r="A511" s="52"/>
      <c r="B511" s="98"/>
      <c r="C511" s="99"/>
      <c r="D511" s="100"/>
      <c r="E511" s="100"/>
      <c r="F511" s="100"/>
      <c r="G511" s="100"/>
      <c r="H511" s="100"/>
      <c r="I511" s="100"/>
      <c r="J511" s="100"/>
      <c r="K511" s="100"/>
      <c r="L511" s="100"/>
      <c r="M511" s="48"/>
      <c r="N511" s="48"/>
      <c r="O511" s="48"/>
      <c r="P511" s="48"/>
      <c r="Q511" s="48"/>
      <c r="R511" s="48"/>
      <c r="S511" s="48"/>
      <c r="T511" s="48"/>
      <c r="U511" s="48"/>
      <c r="V511" s="48"/>
      <c r="W511" s="48"/>
      <c r="X511" s="48"/>
      <c r="Y511" s="48"/>
      <c r="Z511" s="48"/>
      <c r="AA511" s="48"/>
      <c r="AB511" s="48"/>
      <c r="AC511" s="48"/>
      <c r="AD511" s="48"/>
      <c r="AE511" s="48"/>
      <c r="AF511" s="48"/>
      <c r="AG511" s="48"/>
      <c r="AH511" s="48"/>
      <c r="AI511" s="48"/>
      <c r="AJ511" s="48"/>
      <c r="AK511" s="48"/>
      <c r="AL511" s="48"/>
      <c r="AM511" s="48"/>
      <c r="AN511" s="48"/>
    </row>
    <row r="512" spans="1:40" x14ac:dyDescent="0.35">
      <c r="A512" s="52"/>
      <c r="B512" s="98"/>
      <c r="C512" s="99"/>
      <c r="D512" s="100"/>
      <c r="E512" s="100"/>
      <c r="F512" s="100"/>
      <c r="G512" s="100"/>
      <c r="H512" s="100"/>
      <c r="I512" s="100"/>
      <c r="J512" s="100"/>
      <c r="K512" s="100"/>
      <c r="L512" s="100"/>
      <c r="M512" s="48"/>
      <c r="N512" s="48"/>
      <c r="O512" s="48"/>
      <c r="P512" s="48"/>
      <c r="Q512" s="48"/>
      <c r="R512" s="48"/>
      <c r="S512" s="48"/>
      <c r="T512" s="48"/>
      <c r="U512" s="48"/>
      <c r="V512" s="48"/>
      <c r="W512" s="48"/>
      <c r="X512" s="48"/>
      <c r="Y512" s="48"/>
      <c r="Z512" s="48"/>
      <c r="AA512" s="48"/>
      <c r="AB512" s="48"/>
      <c r="AC512" s="48"/>
      <c r="AD512" s="48"/>
      <c r="AE512" s="48"/>
      <c r="AF512" s="48"/>
      <c r="AG512" s="48"/>
      <c r="AH512" s="48"/>
      <c r="AI512" s="48"/>
      <c r="AJ512" s="48"/>
      <c r="AK512" s="48"/>
      <c r="AL512" s="48"/>
      <c r="AM512" s="48"/>
      <c r="AN512" s="48"/>
    </row>
    <row r="513" spans="1:40" x14ac:dyDescent="0.35">
      <c r="A513" s="52"/>
      <c r="B513" s="98"/>
      <c r="C513" s="99"/>
      <c r="D513" s="100"/>
      <c r="E513" s="100"/>
      <c r="F513" s="100"/>
      <c r="G513" s="100"/>
      <c r="H513" s="100"/>
      <c r="I513" s="100"/>
      <c r="J513" s="100"/>
      <c r="K513" s="100"/>
      <c r="L513" s="100"/>
      <c r="M513" s="48"/>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c r="AM513" s="48"/>
      <c r="AN513" s="48"/>
    </row>
    <row r="514" spans="1:40" x14ac:dyDescent="0.35">
      <c r="A514" s="52"/>
      <c r="B514" s="98"/>
      <c r="C514" s="99"/>
      <c r="D514" s="100"/>
      <c r="E514" s="100"/>
      <c r="F514" s="100"/>
      <c r="G514" s="100"/>
      <c r="H514" s="100"/>
      <c r="I514" s="100"/>
      <c r="J514" s="100"/>
      <c r="K514" s="100"/>
      <c r="L514" s="100"/>
      <c r="M514" s="48"/>
      <c r="N514" s="48"/>
      <c r="O514" s="48"/>
      <c r="P514" s="48"/>
      <c r="Q514" s="48"/>
      <c r="R514" s="48"/>
      <c r="S514" s="48"/>
      <c r="T514" s="48"/>
      <c r="U514" s="48"/>
      <c r="V514" s="48"/>
      <c r="W514" s="48"/>
      <c r="X514" s="48"/>
      <c r="Y514" s="48"/>
      <c r="Z514" s="48"/>
      <c r="AA514" s="48"/>
      <c r="AB514" s="48"/>
      <c r="AC514" s="48"/>
      <c r="AD514" s="48"/>
      <c r="AE514" s="48"/>
      <c r="AF514" s="48"/>
      <c r="AG514" s="48"/>
      <c r="AH514" s="48"/>
      <c r="AI514" s="48"/>
      <c r="AJ514" s="48"/>
      <c r="AK514" s="48"/>
      <c r="AL514" s="48"/>
      <c r="AM514" s="48"/>
      <c r="AN514" s="48"/>
    </row>
    <row r="515" spans="1:40" x14ac:dyDescent="0.35">
      <c r="A515" s="52"/>
      <c r="B515" s="98"/>
      <c r="C515" s="99"/>
      <c r="D515" s="100"/>
      <c r="E515" s="100"/>
      <c r="F515" s="100"/>
      <c r="G515" s="100"/>
      <c r="H515" s="100"/>
      <c r="I515" s="100"/>
      <c r="J515" s="100"/>
      <c r="K515" s="100"/>
      <c r="L515" s="100"/>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row>
    <row r="516" spans="1:40" x14ac:dyDescent="0.35">
      <c r="A516" s="52"/>
      <c r="B516" s="98"/>
      <c r="C516" s="99"/>
      <c r="D516" s="100"/>
      <c r="E516" s="100"/>
      <c r="F516" s="100"/>
      <c r="G516" s="100"/>
      <c r="H516" s="100"/>
      <c r="I516" s="100"/>
      <c r="J516" s="100"/>
      <c r="K516" s="100"/>
      <c r="L516" s="100"/>
      <c r="M516" s="48"/>
      <c r="N516" s="48"/>
      <c r="O516" s="48"/>
      <c r="P516" s="48"/>
      <c r="Q516" s="48"/>
      <c r="R516" s="48"/>
      <c r="S516" s="48"/>
      <c r="T516" s="48"/>
      <c r="U516" s="48"/>
      <c r="V516" s="48"/>
      <c r="W516" s="48"/>
      <c r="X516" s="48"/>
      <c r="Y516" s="48"/>
      <c r="Z516" s="48"/>
      <c r="AA516" s="48"/>
      <c r="AB516" s="48"/>
      <c r="AC516" s="48"/>
      <c r="AD516" s="48"/>
      <c r="AE516" s="48"/>
      <c r="AF516" s="48"/>
      <c r="AG516" s="48"/>
      <c r="AH516" s="48"/>
      <c r="AI516" s="48"/>
      <c r="AJ516" s="48"/>
      <c r="AK516" s="48"/>
      <c r="AL516" s="48"/>
      <c r="AM516" s="48"/>
      <c r="AN516" s="48"/>
    </row>
    <row r="517" spans="1:40" x14ac:dyDescent="0.35">
      <c r="A517" s="52"/>
      <c r="B517" s="98"/>
      <c r="C517" s="99"/>
      <c r="D517" s="100"/>
      <c r="E517" s="100"/>
      <c r="F517" s="100"/>
      <c r="G517" s="100"/>
      <c r="H517" s="100"/>
      <c r="I517" s="100"/>
      <c r="J517" s="100"/>
      <c r="K517" s="100"/>
      <c r="L517" s="100"/>
      <c r="M517" s="48"/>
      <c r="N517" s="48"/>
      <c r="O517" s="48"/>
      <c r="P517" s="48"/>
      <c r="Q517" s="48"/>
      <c r="R517" s="48"/>
      <c r="S517" s="48"/>
      <c r="T517" s="48"/>
      <c r="U517" s="48"/>
      <c r="V517" s="48"/>
      <c r="W517" s="48"/>
      <c r="X517" s="48"/>
      <c r="Y517" s="48"/>
      <c r="Z517" s="48"/>
      <c r="AA517" s="48"/>
      <c r="AB517" s="48"/>
      <c r="AC517" s="48"/>
      <c r="AD517" s="48"/>
      <c r="AE517" s="48"/>
      <c r="AF517" s="48"/>
      <c r="AG517" s="48"/>
      <c r="AH517" s="48"/>
      <c r="AI517" s="48"/>
      <c r="AJ517" s="48"/>
      <c r="AK517" s="48"/>
      <c r="AL517" s="48"/>
      <c r="AM517" s="48"/>
      <c r="AN517" s="48"/>
    </row>
    <row r="518" spans="1:40" x14ac:dyDescent="0.35">
      <c r="A518" s="52"/>
      <c r="B518" s="98"/>
      <c r="C518" s="99"/>
      <c r="D518" s="100"/>
      <c r="E518" s="100"/>
      <c r="F518" s="100"/>
      <c r="G518" s="100"/>
      <c r="H518" s="100"/>
      <c r="I518" s="100"/>
      <c r="J518" s="100"/>
      <c r="K518" s="100"/>
      <c r="L518" s="100"/>
      <c r="M518" s="48"/>
      <c r="N518" s="48"/>
      <c r="O518" s="48"/>
      <c r="P518" s="48"/>
      <c r="Q518" s="48"/>
      <c r="R518" s="48"/>
      <c r="S518" s="48"/>
      <c r="T518" s="48"/>
      <c r="U518" s="48"/>
      <c r="V518" s="48"/>
      <c r="W518" s="48"/>
      <c r="X518" s="48"/>
      <c r="Y518" s="48"/>
      <c r="Z518" s="48"/>
      <c r="AA518" s="48"/>
      <c r="AB518" s="48"/>
      <c r="AC518" s="48"/>
      <c r="AD518" s="48"/>
      <c r="AE518" s="48"/>
      <c r="AF518" s="48"/>
      <c r="AG518" s="48"/>
      <c r="AH518" s="48"/>
      <c r="AI518" s="48"/>
      <c r="AJ518" s="48"/>
      <c r="AK518" s="48"/>
      <c r="AL518" s="48"/>
      <c r="AM518" s="48"/>
      <c r="AN518" s="48"/>
    </row>
    <row r="519" spans="1:40" x14ac:dyDescent="0.35">
      <c r="A519" s="52"/>
      <c r="B519" s="98"/>
      <c r="C519" s="99"/>
      <c r="D519" s="100"/>
      <c r="E519" s="100"/>
      <c r="F519" s="100"/>
      <c r="G519" s="100"/>
      <c r="H519" s="100"/>
      <c r="I519" s="100"/>
      <c r="J519" s="100"/>
      <c r="K519" s="100"/>
      <c r="L519" s="100"/>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row>
    <row r="520" spans="1:40" x14ac:dyDescent="0.35">
      <c r="A520" s="52"/>
      <c r="B520" s="98"/>
      <c r="C520" s="99"/>
      <c r="D520" s="100"/>
      <c r="E520" s="100"/>
      <c r="F520" s="100"/>
      <c r="G520" s="100"/>
      <c r="H520" s="100"/>
      <c r="I520" s="100"/>
      <c r="J520" s="100"/>
      <c r="K520" s="100"/>
      <c r="L520" s="100"/>
      <c r="M520" s="48"/>
      <c r="N520" s="48"/>
      <c r="O520" s="48"/>
      <c r="P520" s="48"/>
      <c r="Q520" s="48"/>
      <c r="R520" s="48"/>
      <c r="S520" s="48"/>
      <c r="T520" s="48"/>
      <c r="U520" s="48"/>
      <c r="V520" s="48"/>
      <c r="W520" s="48"/>
      <c r="X520" s="48"/>
      <c r="Y520" s="48"/>
      <c r="Z520" s="48"/>
      <c r="AA520" s="48"/>
      <c r="AB520" s="48"/>
      <c r="AC520" s="48"/>
      <c r="AD520" s="48"/>
      <c r="AE520" s="48"/>
      <c r="AF520" s="48"/>
      <c r="AG520" s="48"/>
      <c r="AH520" s="48"/>
      <c r="AI520" s="48"/>
      <c r="AJ520" s="48"/>
      <c r="AK520" s="48"/>
      <c r="AL520" s="48"/>
      <c r="AM520" s="48"/>
      <c r="AN520" s="48"/>
    </row>
    <row r="521" spans="1:40" x14ac:dyDescent="0.35">
      <c r="A521" s="52"/>
      <c r="B521" s="98"/>
      <c r="C521" s="99"/>
      <c r="D521" s="100"/>
      <c r="E521" s="100"/>
      <c r="F521" s="100"/>
      <c r="G521" s="100"/>
      <c r="H521" s="100"/>
      <c r="I521" s="100"/>
      <c r="J521" s="100"/>
      <c r="K521" s="100"/>
      <c r="L521" s="100"/>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c r="AM521" s="48"/>
      <c r="AN521" s="48"/>
    </row>
    <row r="522" spans="1:40" x14ac:dyDescent="0.35">
      <c r="A522" s="52"/>
      <c r="B522" s="98"/>
      <c r="C522" s="99"/>
      <c r="D522" s="100"/>
      <c r="E522" s="100"/>
      <c r="F522" s="100"/>
      <c r="G522" s="100"/>
      <c r="H522" s="100"/>
      <c r="I522" s="100"/>
      <c r="J522" s="100"/>
      <c r="K522" s="100"/>
      <c r="L522" s="100"/>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row>
    <row r="523" spans="1:40" x14ac:dyDescent="0.35">
      <c r="A523" s="52"/>
      <c r="B523" s="98"/>
      <c r="C523" s="99"/>
      <c r="D523" s="100"/>
      <c r="E523" s="100"/>
      <c r="F523" s="100"/>
      <c r="G523" s="100"/>
      <c r="H523" s="100"/>
      <c r="I523" s="100"/>
      <c r="J523" s="100"/>
      <c r="K523" s="100"/>
      <c r="L523" s="100"/>
      <c r="M523" s="48"/>
      <c r="N523" s="48"/>
      <c r="O523" s="48"/>
      <c r="P523" s="48"/>
      <c r="Q523" s="48"/>
      <c r="R523" s="48"/>
      <c r="S523" s="48"/>
      <c r="T523" s="48"/>
      <c r="U523" s="48"/>
      <c r="V523" s="48"/>
      <c r="W523" s="48"/>
      <c r="X523" s="48"/>
      <c r="Y523" s="48"/>
      <c r="Z523" s="48"/>
      <c r="AA523" s="48"/>
      <c r="AB523" s="48"/>
      <c r="AC523" s="48"/>
      <c r="AD523" s="48"/>
      <c r="AE523" s="48"/>
      <c r="AF523" s="48"/>
      <c r="AG523" s="48"/>
      <c r="AH523" s="48"/>
      <c r="AI523" s="48"/>
      <c r="AJ523" s="48"/>
      <c r="AK523" s="48"/>
      <c r="AL523" s="48"/>
      <c r="AM523" s="48"/>
      <c r="AN523" s="48"/>
    </row>
    <row r="524" spans="1:40" x14ac:dyDescent="0.35">
      <c r="A524" s="52"/>
      <c r="B524" s="98"/>
      <c r="C524" s="99"/>
      <c r="D524" s="100"/>
      <c r="E524" s="100"/>
      <c r="F524" s="100"/>
      <c r="G524" s="100"/>
      <c r="H524" s="100"/>
      <c r="I524" s="100"/>
      <c r="J524" s="100"/>
      <c r="K524" s="100"/>
      <c r="L524" s="100"/>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c r="AM524" s="48"/>
      <c r="AN524" s="48"/>
    </row>
    <row r="525" spans="1:40" x14ac:dyDescent="0.35">
      <c r="A525" s="52"/>
      <c r="B525" s="98"/>
      <c r="C525" s="99"/>
      <c r="D525" s="100"/>
      <c r="E525" s="100"/>
      <c r="F525" s="100"/>
      <c r="G525" s="100"/>
      <c r="H525" s="100"/>
      <c r="I525" s="100"/>
      <c r="J525" s="100"/>
      <c r="K525" s="100"/>
      <c r="L525" s="100"/>
      <c r="M525" s="48"/>
      <c r="N525" s="48"/>
      <c r="O525" s="48"/>
      <c r="P525" s="48"/>
      <c r="Q525" s="48"/>
      <c r="R525" s="48"/>
      <c r="S525" s="48"/>
      <c r="T525" s="48"/>
      <c r="U525" s="48"/>
      <c r="V525" s="48"/>
      <c r="W525" s="48"/>
      <c r="X525" s="48"/>
      <c r="Y525" s="48"/>
      <c r="Z525" s="48"/>
      <c r="AA525" s="48"/>
      <c r="AB525" s="48"/>
      <c r="AC525" s="48"/>
      <c r="AD525" s="48"/>
      <c r="AE525" s="48"/>
      <c r="AF525" s="48"/>
      <c r="AG525" s="48"/>
      <c r="AH525" s="48"/>
      <c r="AI525" s="48"/>
      <c r="AJ525" s="48"/>
      <c r="AK525" s="48"/>
      <c r="AL525" s="48"/>
      <c r="AM525" s="48"/>
      <c r="AN525" s="48"/>
    </row>
    <row r="526" spans="1:40" x14ac:dyDescent="0.35">
      <c r="A526" s="52"/>
      <c r="B526" s="98"/>
      <c r="C526" s="99"/>
      <c r="D526" s="100"/>
      <c r="E526" s="100"/>
      <c r="F526" s="100"/>
      <c r="G526" s="100"/>
      <c r="H526" s="100"/>
      <c r="I526" s="100"/>
      <c r="J526" s="100"/>
      <c r="K526" s="100"/>
      <c r="L526" s="100"/>
      <c r="M526" s="48"/>
      <c r="N526" s="48"/>
      <c r="O526" s="48"/>
      <c r="P526" s="48"/>
      <c r="Q526" s="48"/>
      <c r="R526" s="48"/>
      <c r="S526" s="48"/>
      <c r="T526" s="48"/>
      <c r="U526" s="48"/>
      <c r="V526" s="48"/>
      <c r="W526" s="48"/>
      <c r="X526" s="48"/>
      <c r="Y526" s="48"/>
      <c r="Z526" s="48"/>
      <c r="AA526" s="48"/>
      <c r="AB526" s="48"/>
      <c r="AC526" s="48"/>
      <c r="AD526" s="48"/>
      <c r="AE526" s="48"/>
      <c r="AF526" s="48"/>
      <c r="AG526" s="48"/>
      <c r="AH526" s="48"/>
      <c r="AI526" s="48"/>
      <c r="AJ526" s="48"/>
      <c r="AK526" s="48"/>
      <c r="AL526" s="48"/>
      <c r="AM526" s="48"/>
      <c r="AN526" s="48"/>
    </row>
    <row r="527" spans="1:40" x14ac:dyDescent="0.35">
      <c r="A527" s="52"/>
      <c r="B527" s="98"/>
      <c r="C527" s="99"/>
      <c r="D527" s="100"/>
      <c r="E527" s="100"/>
      <c r="F527" s="100"/>
      <c r="G527" s="100"/>
      <c r="H527" s="100"/>
      <c r="I527" s="100"/>
      <c r="J527" s="100"/>
      <c r="K527" s="100"/>
      <c r="L527" s="100"/>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c r="AK527" s="48"/>
      <c r="AL527" s="48"/>
      <c r="AM527" s="48"/>
      <c r="AN527" s="48"/>
    </row>
    <row r="528" spans="1:40" x14ac:dyDescent="0.35">
      <c r="A528" s="52"/>
      <c r="B528" s="98"/>
      <c r="C528" s="99"/>
      <c r="D528" s="100"/>
      <c r="E528" s="100"/>
      <c r="F528" s="100"/>
      <c r="G528" s="100"/>
      <c r="H528" s="100"/>
      <c r="I528" s="100"/>
      <c r="J528" s="100"/>
      <c r="K528" s="100"/>
      <c r="L528" s="100"/>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c r="AM528" s="48"/>
      <c r="AN528" s="48"/>
    </row>
    <row r="529" spans="1:40" x14ac:dyDescent="0.35">
      <c r="A529" s="52"/>
      <c r="B529" s="98"/>
      <c r="C529" s="99"/>
      <c r="D529" s="100"/>
      <c r="E529" s="100"/>
      <c r="F529" s="100"/>
      <c r="G529" s="100"/>
      <c r="H529" s="100"/>
      <c r="I529" s="100"/>
      <c r="J529" s="100"/>
      <c r="K529" s="100"/>
      <c r="L529" s="100"/>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c r="AM529" s="48"/>
      <c r="AN529" s="48"/>
    </row>
    <row r="530" spans="1:40" x14ac:dyDescent="0.35">
      <c r="A530" s="52"/>
      <c r="B530" s="98"/>
      <c r="C530" s="99"/>
      <c r="D530" s="100"/>
      <c r="E530" s="100"/>
      <c r="F530" s="100"/>
      <c r="G530" s="100"/>
      <c r="H530" s="100"/>
      <c r="I530" s="100"/>
      <c r="J530" s="100"/>
      <c r="K530" s="100"/>
      <c r="L530" s="100"/>
      <c r="M530" s="48"/>
      <c r="N530" s="48"/>
      <c r="O530" s="48"/>
      <c r="P530" s="48"/>
      <c r="Q530" s="48"/>
      <c r="R530" s="48"/>
      <c r="S530" s="48"/>
      <c r="T530" s="48"/>
      <c r="U530" s="48"/>
      <c r="V530" s="48"/>
      <c r="W530" s="48"/>
      <c r="X530" s="48"/>
      <c r="Y530" s="48"/>
      <c r="Z530" s="48"/>
      <c r="AA530" s="48"/>
      <c r="AB530" s="48"/>
      <c r="AC530" s="48"/>
      <c r="AD530" s="48"/>
      <c r="AE530" s="48"/>
      <c r="AF530" s="48"/>
      <c r="AG530" s="48"/>
      <c r="AH530" s="48"/>
      <c r="AI530" s="48"/>
      <c r="AJ530" s="48"/>
      <c r="AK530" s="48"/>
      <c r="AL530" s="48"/>
      <c r="AM530" s="48"/>
      <c r="AN530" s="48"/>
    </row>
    <row r="531" spans="1:40" x14ac:dyDescent="0.35">
      <c r="A531" s="52"/>
      <c r="B531" s="98"/>
      <c r="C531" s="99"/>
      <c r="D531" s="100"/>
      <c r="E531" s="100"/>
      <c r="F531" s="100"/>
      <c r="G531" s="100"/>
      <c r="H531" s="100"/>
      <c r="I531" s="100"/>
      <c r="J531" s="100"/>
      <c r="K531" s="100"/>
      <c r="L531" s="100"/>
      <c r="M531" s="48"/>
      <c r="N531" s="48"/>
      <c r="O531" s="48"/>
      <c r="P531" s="48"/>
      <c r="Q531" s="48"/>
      <c r="R531" s="48"/>
      <c r="S531" s="48"/>
      <c r="T531" s="48"/>
      <c r="U531" s="48"/>
      <c r="V531" s="48"/>
      <c r="W531" s="48"/>
      <c r="X531" s="48"/>
      <c r="Y531" s="48"/>
      <c r="Z531" s="48"/>
      <c r="AA531" s="48"/>
      <c r="AB531" s="48"/>
      <c r="AC531" s="48"/>
      <c r="AD531" s="48"/>
      <c r="AE531" s="48"/>
      <c r="AF531" s="48"/>
      <c r="AG531" s="48"/>
      <c r="AH531" s="48"/>
      <c r="AI531" s="48"/>
      <c r="AJ531" s="48"/>
      <c r="AK531" s="48"/>
      <c r="AL531" s="48"/>
      <c r="AM531" s="48"/>
      <c r="AN531" s="48"/>
    </row>
    <row r="532" spans="1:40" x14ac:dyDescent="0.35">
      <c r="A532" s="52"/>
      <c r="B532" s="98"/>
      <c r="C532" s="99"/>
      <c r="D532" s="100"/>
      <c r="E532" s="100"/>
      <c r="F532" s="100"/>
      <c r="G532" s="100"/>
      <c r="H532" s="100"/>
      <c r="I532" s="100"/>
      <c r="J532" s="100"/>
      <c r="K532" s="100"/>
      <c r="L532" s="100"/>
      <c r="M532" s="48"/>
      <c r="N532" s="48"/>
      <c r="O532" s="48"/>
      <c r="P532" s="48"/>
      <c r="Q532" s="48"/>
      <c r="R532" s="48"/>
      <c r="S532" s="48"/>
      <c r="T532" s="48"/>
      <c r="U532" s="48"/>
      <c r="V532" s="48"/>
      <c r="W532" s="48"/>
      <c r="X532" s="48"/>
      <c r="Y532" s="48"/>
      <c r="Z532" s="48"/>
      <c r="AA532" s="48"/>
      <c r="AB532" s="48"/>
      <c r="AC532" s="48"/>
      <c r="AD532" s="48"/>
      <c r="AE532" s="48"/>
      <c r="AF532" s="48"/>
      <c r="AG532" s="48"/>
      <c r="AH532" s="48"/>
      <c r="AI532" s="48"/>
      <c r="AJ532" s="48"/>
      <c r="AK532" s="48"/>
      <c r="AL532" s="48"/>
      <c r="AM532" s="48"/>
      <c r="AN532" s="48"/>
    </row>
    <row r="533" spans="1:40" x14ac:dyDescent="0.35">
      <c r="A533" s="52"/>
      <c r="B533" s="98"/>
      <c r="C533" s="99"/>
      <c r="D533" s="100"/>
      <c r="E533" s="100"/>
      <c r="F533" s="100"/>
      <c r="G533" s="100"/>
      <c r="H533" s="100"/>
      <c r="I533" s="100"/>
      <c r="J533" s="100"/>
      <c r="K533" s="100"/>
      <c r="L533" s="100"/>
      <c r="M533" s="48"/>
      <c r="N533" s="48"/>
      <c r="O533" s="48"/>
      <c r="P533" s="48"/>
      <c r="Q533" s="48"/>
      <c r="R533" s="48"/>
      <c r="S533" s="48"/>
      <c r="T533" s="48"/>
      <c r="U533" s="48"/>
      <c r="V533" s="48"/>
      <c r="W533" s="48"/>
      <c r="X533" s="48"/>
      <c r="Y533" s="48"/>
      <c r="Z533" s="48"/>
      <c r="AA533" s="48"/>
      <c r="AB533" s="48"/>
      <c r="AC533" s="48"/>
      <c r="AD533" s="48"/>
      <c r="AE533" s="48"/>
      <c r="AF533" s="48"/>
      <c r="AG533" s="48"/>
      <c r="AH533" s="48"/>
      <c r="AI533" s="48"/>
      <c r="AJ533" s="48"/>
      <c r="AK533" s="48"/>
      <c r="AL533" s="48"/>
      <c r="AM533" s="48"/>
      <c r="AN533" s="48"/>
    </row>
    <row r="534" spans="1:40" x14ac:dyDescent="0.35">
      <c r="A534" s="52"/>
      <c r="B534" s="98"/>
      <c r="C534" s="99"/>
      <c r="D534" s="100"/>
      <c r="E534" s="100"/>
      <c r="F534" s="100"/>
      <c r="G534" s="100"/>
      <c r="H534" s="100"/>
      <c r="I534" s="100"/>
      <c r="J534" s="100"/>
      <c r="K534" s="100"/>
      <c r="L534" s="100"/>
      <c r="M534" s="48"/>
      <c r="N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c r="AK534" s="48"/>
      <c r="AL534" s="48"/>
      <c r="AM534" s="48"/>
      <c r="AN534" s="48"/>
    </row>
    <row r="535" spans="1:40" x14ac:dyDescent="0.35">
      <c r="A535" s="52"/>
      <c r="B535" s="98"/>
      <c r="C535" s="99"/>
      <c r="D535" s="100"/>
      <c r="E535" s="100"/>
      <c r="F535" s="100"/>
      <c r="G535" s="100"/>
      <c r="H535" s="100"/>
      <c r="I535" s="100"/>
      <c r="J535" s="100"/>
      <c r="K535" s="100"/>
      <c r="L535" s="100"/>
      <c r="M535" s="48"/>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c r="AM535" s="48"/>
      <c r="AN535" s="48"/>
    </row>
    <row r="536" spans="1:40" x14ac:dyDescent="0.35">
      <c r="A536" s="52"/>
      <c r="B536" s="98"/>
      <c r="C536" s="99"/>
      <c r="D536" s="100"/>
      <c r="E536" s="100"/>
      <c r="F536" s="100"/>
      <c r="G536" s="100"/>
      <c r="H536" s="100"/>
      <c r="I536" s="100"/>
      <c r="J536" s="100"/>
      <c r="K536" s="100"/>
      <c r="L536" s="100"/>
      <c r="M536" s="48"/>
      <c r="N536" s="48"/>
      <c r="O536" s="48"/>
      <c r="P536" s="48"/>
      <c r="Q536" s="48"/>
      <c r="R536" s="48"/>
      <c r="S536" s="48"/>
      <c r="T536" s="48"/>
      <c r="U536" s="48"/>
      <c r="V536" s="48"/>
      <c r="W536" s="48"/>
      <c r="X536" s="48"/>
      <c r="Y536" s="48"/>
      <c r="Z536" s="48"/>
      <c r="AA536" s="48"/>
      <c r="AB536" s="48"/>
      <c r="AC536" s="48"/>
      <c r="AD536" s="48"/>
      <c r="AE536" s="48"/>
      <c r="AF536" s="48"/>
      <c r="AG536" s="48"/>
      <c r="AH536" s="48"/>
      <c r="AI536" s="48"/>
      <c r="AJ536" s="48"/>
      <c r="AK536" s="48"/>
      <c r="AL536" s="48"/>
      <c r="AM536" s="48"/>
      <c r="AN536" s="48"/>
    </row>
    <row r="537" spans="1:40" x14ac:dyDescent="0.35">
      <c r="A537" s="52"/>
      <c r="B537" s="98"/>
      <c r="C537" s="99"/>
      <c r="D537" s="100"/>
      <c r="E537" s="100"/>
      <c r="F537" s="100"/>
      <c r="G537" s="100"/>
      <c r="H537" s="100"/>
      <c r="I537" s="100"/>
      <c r="J537" s="100"/>
      <c r="K537" s="100"/>
      <c r="L537" s="100"/>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c r="AM537" s="48"/>
      <c r="AN537" s="48"/>
    </row>
    <row r="538" spans="1:40" x14ac:dyDescent="0.35">
      <c r="A538" s="52"/>
      <c r="B538" s="98"/>
      <c r="C538" s="99"/>
      <c r="D538" s="100"/>
      <c r="E538" s="100"/>
      <c r="F538" s="100"/>
      <c r="G538" s="100"/>
      <c r="H538" s="100"/>
      <c r="I538" s="100"/>
      <c r="J538" s="100"/>
      <c r="K538" s="100"/>
      <c r="L538" s="100"/>
      <c r="M538" s="48"/>
      <c r="N538" s="48"/>
      <c r="O538" s="48"/>
      <c r="P538" s="48"/>
      <c r="Q538" s="48"/>
      <c r="R538" s="48"/>
      <c r="S538" s="48"/>
      <c r="T538" s="48"/>
      <c r="U538" s="48"/>
      <c r="V538" s="48"/>
      <c r="W538" s="48"/>
      <c r="X538" s="48"/>
      <c r="Y538" s="48"/>
      <c r="Z538" s="48"/>
      <c r="AA538" s="48"/>
      <c r="AB538" s="48"/>
      <c r="AC538" s="48"/>
      <c r="AD538" s="48"/>
      <c r="AE538" s="48"/>
      <c r="AF538" s="48"/>
      <c r="AG538" s="48"/>
      <c r="AH538" s="48"/>
      <c r="AI538" s="48"/>
      <c r="AJ538" s="48"/>
      <c r="AK538" s="48"/>
      <c r="AL538" s="48"/>
      <c r="AM538" s="48"/>
      <c r="AN538" s="48"/>
    </row>
    <row r="539" spans="1:40" x14ac:dyDescent="0.35">
      <c r="A539" s="52"/>
      <c r="B539" s="98"/>
      <c r="C539" s="99"/>
      <c r="D539" s="100"/>
      <c r="E539" s="100"/>
      <c r="F539" s="100"/>
      <c r="G539" s="100"/>
      <c r="H539" s="100"/>
      <c r="I539" s="100"/>
      <c r="J539" s="100"/>
      <c r="K539" s="100"/>
      <c r="L539" s="100"/>
      <c r="M539" s="48"/>
      <c r="N539" s="48"/>
      <c r="O539" s="48"/>
      <c r="P539" s="48"/>
      <c r="Q539" s="48"/>
      <c r="R539" s="48"/>
      <c r="S539" s="48"/>
      <c r="T539" s="48"/>
      <c r="U539" s="48"/>
      <c r="V539" s="48"/>
      <c r="W539" s="48"/>
      <c r="X539" s="48"/>
      <c r="Y539" s="48"/>
      <c r="Z539" s="48"/>
      <c r="AA539" s="48"/>
      <c r="AB539" s="48"/>
      <c r="AC539" s="48"/>
      <c r="AD539" s="48"/>
      <c r="AE539" s="48"/>
      <c r="AF539" s="48"/>
      <c r="AG539" s="48"/>
      <c r="AH539" s="48"/>
      <c r="AI539" s="48"/>
      <c r="AJ539" s="48"/>
      <c r="AK539" s="48"/>
      <c r="AL539" s="48"/>
      <c r="AM539" s="48"/>
      <c r="AN539" s="48"/>
    </row>
    <row r="540" spans="1:40" x14ac:dyDescent="0.35">
      <c r="A540" s="52"/>
      <c r="B540" s="98"/>
      <c r="C540" s="99"/>
      <c r="D540" s="100"/>
      <c r="E540" s="100"/>
      <c r="F540" s="100"/>
      <c r="G540" s="100"/>
      <c r="H540" s="100"/>
      <c r="I540" s="100"/>
      <c r="J540" s="100"/>
      <c r="K540" s="100"/>
      <c r="L540" s="100"/>
      <c r="M540" s="48"/>
      <c r="N540" s="48"/>
      <c r="O540" s="48"/>
      <c r="P540" s="48"/>
      <c r="Q540" s="48"/>
      <c r="R540" s="48"/>
      <c r="S540" s="48"/>
      <c r="T540" s="48"/>
      <c r="U540" s="48"/>
      <c r="V540" s="48"/>
      <c r="W540" s="48"/>
      <c r="X540" s="48"/>
      <c r="Y540" s="48"/>
      <c r="Z540" s="48"/>
      <c r="AA540" s="48"/>
      <c r="AB540" s="48"/>
      <c r="AC540" s="48"/>
      <c r="AD540" s="48"/>
      <c r="AE540" s="48"/>
      <c r="AF540" s="48"/>
      <c r="AG540" s="48"/>
      <c r="AH540" s="48"/>
      <c r="AI540" s="48"/>
      <c r="AJ540" s="48"/>
      <c r="AK540" s="48"/>
      <c r="AL540" s="48"/>
      <c r="AM540" s="48"/>
      <c r="AN540" s="48"/>
    </row>
    <row r="541" spans="1:40" x14ac:dyDescent="0.35">
      <c r="A541" s="52"/>
      <c r="B541" s="98"/>
      <c r="C541" s="99"/>
      <c r="D541" s="100"/>
      <c r="E541" s="100"/>
      <c r="F541" s="100"/>
      <c r="G541" s="100"/>
      <c r="H541" s="100"/>
      <c r="I541" s="100"/>
      <c r="J541" s="100"/>
      <c r="K541" s="100"/>
      <c r="L541" s="100"/>
      <c r="M541" s="48"/>
      <c r="N541" s="48"/>
      <c r="O541" s="48"/>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c r="AM541" s="48"/>
      <c r="AN541" s="48"/>
    </row>
    <row r="542" spans="1:40" x14ac:dyDescent="0.35">
      <c r="A542" s="52"/>
      <c r="B542" s="98"/>
      <c r="C542" s="99"/>
      <c r="D542" s="100"/>
      <c r="E542" s="100"/>
      <c r="F542" s="100"/>
      <c r="G542" s="100"/>
      <c r="H542" s="100"/>
      <c r="I542" s="100"/>
      <c r="J542" s="100"/>
      <c r="K542" s="100"/>
      <c r="L542" s="100"/>
      <c r="M542" s="48"/>
      <c r="N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c r="AK542" s="48"/>
      <c r="AL542" s="48"/>
      <c r="AM542" s="48"/>
      <c r="AN542" s="48"/>
    </row>
    <row r="543" spans="1:40" x14ac:dyDescent="0.35">
      <c r="A543" s="52"/>
      <c r="B543" s="98"/>
      <c r="C543" s="99"/>
      <c r="D543" s="100"/>
      <c r="E543" s="100"/>
      <c r="F543" s="100"/>
      <c r="G543" s="100"/>
      <c r="H543" s="100"/>
      <c r="I543" s="100"/>
      <c r="J543" s="100"/>
      <c r="K543" s="100"/>
      <c r="L543" s="100"/>
      <c r="M543" s="48"/>
      <c r="N543" s="48"/>
      <c r="O543" s="48"/>
      <c r="P543" s="48"/>
      <c r="Q543" s="48"/>
      <c r="R543" s="48"/>
      <c r="S543" s="48"/>
      <c r="T543" s="48"/>
      <c r="U543" s="48"/>
      <c r="V543" s="48"/>
      <c r="W543" s="48"/>
      <c r="X543" s="48"/>
      <c r="Y543" s="48"/>
      <c r="Z543" s="48"/>
      <c r="AA543" s="48"/>
      <c r="AB543" s="48"/>
      <c r="AC543" s="48"/>
      <c r="AD543" s="48"/>
      <c r="AE543" s="48"/>
      <c r="AF543" s="48"/>
      <c r="AG543" s="48"/>
      <c r="AH543" s="48"/>
      <c r="AI543" s="48"/>
      <c r="AJ543" s="48"/>
      <c r="AK543" s="48"/>
      <c r="AL543" s="48"/>
      <c r="AM543" s="48"/>
      <c r="AN543" s="48"/>
    </row>
    <row r="544" spans="1:40" x14ac:dyDescent="0.35">
      <c r="A544" s="52"/>
      <c r="B544" s="98"/>
      <c r="C544" s="99"/>
      <c r="D544" s="100"/>
      <c r="E544" s="100"/>
      <c r="F544" s="100"/>
      <c r="G544" s="100"/>
      <c r="H544" s="100"/>
      <c r="I544" s="100"/>
      <c r="J544" s="100"/>
      <c r="K544" s="100"/>
      <c r="L544" s="100"/>
      <c r="M544" s="48"/>
      <c r="N544" s="48"/>
      <c r="O544" s="48"/>
      <c r="P544" s="48"/>
      <c r="Q544" s="48"/>
      <c r="R544" s="48"/>
      <c r="S544" s="48"/>
      <c r="T544" s="48"/>
      <c r="U544" s="48"/>
      <c r="V544" s="48"/>
      <c r="W544" s="48"/>
      <c r="X544" s="48"/>
      <c r="Y544" s="48"/>
      <c r="Z544" s="48"/>
      <c r="AA544" s="48"/>
      <c r="AB544" s="48"/>
      <c r="AC544" s="48"/>
      <c r="AD544" s="48"/>
      <c r="AE544" s="48"/>
      <c r="AF544" s="48"/>
      <c r="AG544" s="48"/>
      <c r="AH544" s="48"/>
      <c r="AI544" s="48"/>
      <c r="AJ544" s="48"/>
      <c r="AK544" s="48"/>
      <c r="AL544" s="48"/>
      <c r="AM544" s="48"/>
      <c r="AN544" s="48"/>
    </row>
    <row r="545" spans="12:12" x14ac:dyDescent="0.35">
      <c r="L545" s="100"/>
    </row>
    <row r="546" spans="12:12" x14ac:dyDescent="0.35">
      <c r="L546" s="100"/>
    </row>
    <row r="547" spans="12:12" x14ac:dyDescent="0.35">
      <c r="L547" s="100"/>
    </row>
    <row r="548" spans="12:12" x14ac:dyDescent="0.35">
      <c r="L548" s="100"/>
    </row>
    <row r="549" spans="12:12" x14ac:dyDescent="0.35">
      <c r="L549" s="100"/>
    </row>
    <row r="550" spans="12:12" x14ac:dyDescent="0.35">
      <c r="L550" s="100"/>
    </row>
    <row r="551" spans="12:12" x14ac:dyDescent="0.35">
      <c r="L551" s="100"/>
    </row>
    <row r="552" spans="12:12" x14ac:dyDescent="0.35">
      <c r="L552" s="100"/>
    </row>
    <row r="553" spans="12:12" x14ac:dyDescent="0.35">
      <c r="L553" s="100"/>
    </row>
    <row r="554" spans="12:12" x14ac:dyDescent="0.35">
      <c r="L554" s="100"/>
    </row>
    <row r="555" spans="12:12" x14ac:dyDescent="0.35">
      <c r="L555" s="100"/>
    </row>
    <row r="556" spans="12:12" x14ac:dyDescent="0.35">
      <c r="L556" s="100"/>
    </row>
    <row r="557" spans="12:12" x14ac:dyDescent="0.35">
      <c r="L557" s="100"/>
    </row>
    <row r="558" spans="12:12" x14ac:dyDescent="0.35">
      <c r="L558" s="100"/>
    </row>
    <row r="559" spans="12:12" x14ac:dyDescent="0.35">
      <c r="L559" s="100"/>
    </row>
    <row r="560" spans="12:12" x14ac:dyDescent="0.35">
      <c r="L560" s="100"/>
    </row>
    <row r="561" spans="12:12" x14ac:dyDescent="0.35">
      <c r="L561" s="100"/>
    </row>
    <row r="562" spans="12:12" x14ac:dyDescent="0.35">
      <c r="L562" s="100"/>
    </row>
    <row r="563" spans="12:12" x14ac:dyDescent="0.35">
      <c r="L563" s="100"/>
    </row>
    <row r="564" spans="12:12" x14ac:dyDescent="0.35">
      <c r="L564" s="100"/>
    </row>
    <row r="565" spans="12:12" x14ac:dyDescent="0.35">
      <c r="L565" s="100"/>
    </row>
    <row r="566" spans="12:12" x14ac:dyDescent="0.35">
      <c r="L566" s="100"/>
    </row>
    <row r="567" spans="12:12" x14ac:dyDescent="0.35">
      <c r="L567" s="100"/>
    </row>
    <row r="568" spans="12:12" x14ac:dyDescent="0.35">
      <c r="L568" s="100"/>
    </row>
    <row r="569" spans="12:12" x14ac:dyDescent="0.35">
      <c r="L569" s="100"/>
    </row>
    <row r="570" spans="12:12" x14ac:dyDescent="0.35">
      <c r="L570" s="100"/>
    </row>
    <row r="571" spans="12:12" x14ac:dyDescent="0.35">
      <c r="L571" s="100"/>
    </row>
    <row r="572" spans="12:12" x14ac:dyDescent="0.35">
      <c r="L572" s="100"/>
    </row>
    <row r="573" spans="12:12" x14ac:dyDescent="0.35">
      <c r="L573" s="100"/>
    </row>
    <row r="574" spans="12:12" x14ac:dyDescent="0.35">
      <c r="L574" s="100"/>
    </row>
    <row r="575" spans="12:12" x14ac:dyDescent="0.35">
      <c r="L575" s="100"/>
    </row>
  </sheetData>
  <sheetProtection algorithmName="SHA-512" hashValue="b8OaUZV9aSrvmCzYD5Ta47uTeb7PvdwtoNU9tDrsTmn4BWImiGYSdD373TsGhBO+zIB54xvpgwgOQes8lKTzkw==" saltValue="2MkNHV1U9ez+mvt1gnVLGQ==" spinCount="100000" sheet="1" objects="1" scenarios="1"/>
  <phoneticPr fontId="26" type="noConversion"/>
  <conditionalFormatting sqref="D152:J162 D113:J119 D125:J126 D132:J135 D143:J145">
    <cfRule type="expression" dxfId="40" priority="163">
      <formula>CashFlowStatementNotRequired</formula>
    </cfRule>
  </conditionalFormatting>
  <conditionalFormatting sqref="H160:J160">
    <cfRule type="expression" dxfId="39" priority="63">
      <formula>CashFlowStatementNotRequired</formula>
    </cfRule>
  </conditionalFormatting>
  <pageMargins left="0.25" right="0.25" top="0.75" bottom="0.75" header="0.3" footer="0.3"/>
  <pageSetup paperSize="8" scale="89" fitToHeight="0" orientation="portrait" r:id="rId1"/>
  <ignoredErrors>
    <ignoredError sqref="D10:K10"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62" id="{FD249AE8-FA01-479E-ADBC-5E1E69FE5C2C}">
            <xm:f>AND(NOT(AND('Provider info + validation'!$E$13='input data - hide'!$D$28,'Provider info + validation'!$E$14='input data - hide'!$A$26)),H162='input data - hide'!$A$45)</xm:f>
            <x14:dxf>
              <font>
                <color rgb="FF000000"/>
              </font>
              <fill>
                <patternFill patternType="solid">
                  <fgColor indexed="64"/>
                  <bgColor rgb="FFFFEB8F"/>
                </patternFill>
              </fill>
            </x14:dxf>
          </x14:cfRule>
          <xm:sqref>H162:J162</xm:sqref>
        </x14:conditionalFormatting>
        <x14:conditionalFormatting xmlns:xm="http://schemas.microsoft.com/office/excel/2006/main">
          <x14:cfRule type="expression" priority="110" id="{C7DD9CF5-E705-4A2D-8DBA-DF0E84C18CFD}">
            <xm:f>OR(MedrRegulationType='input data - hide'!$D$25,MedrRegulationType='input data - hide'!$D$27,MedrRegulationType='input data - hide'!$D$28)</xm:f>
            <x14:dxf>
              <font>
                <color rgb="FFF0F0F0"/>
              </font>
              <fill>
                <patternFill patternType="solid">
                  <fgColor indexed="64"/>
                  <bgColor rgb="FFF0F0F0"/>
                </patternFill>
              </fill>
            </x14:dxf>
          </x14:cfRule>
          <xm:sqref>K8:K56 K59:K110 K113:K162</xm:sqref>
        </x14:conditionalFormatting>
        <x14:conditionalFormatting xmlns:xm="http://schemas.microsoft.com/office/excel/2006/main">
          <x14:cfRule type="expression" priority="161" id="{E8B5AF11-1206-4665-907C-081EBEC26B50}">
            <xm:f>AND('Provider info + validation'!$E$13='input data - hide'!$D$26,K162='input data - hide'!$A$45)</xm:f>
            <x14:dxf>
              <font>
                <color rgb="FF000000"/>
              </font>
              <fill>
                <patternFill patternType="solid">
                  <fgColor indexed="64"/>
                  <bgColor rgb="FFFFEB8F"/>
                </patternFill>
              </fill>
            </x14:dxf>
          </x14:cfRule>
          <xm:sqref>K162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6589EC5-4CFA-4A24-8389-E7A69AE760C7}">
          <x14:formula1>
            <xm:f>'input data - hide'!$A$45:$A$57</xm:f>
          </x14:formula1>
          <xm:sqref>H162:K162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AA794-91C1-4B43-BE4A-7E2600083062}">
  <dimension ref="A1:AN169"/>
  <sheetViews>
    <sheetView workbookViewId="0">
      <pane xSplit="3" ySplit="6" topLeftCell="D7" activePane="bottomRight" state="frozen"/>
      <selection pane="topRight" activeCell="D1" sqref="D1"/>
      <selection pane="bottomLeft" activeCell="A7" sqref="A7"/>
      <selection pane="bottomRight" activeCell="A3" sqref="A3"/>
    </sheetView>
  </sheetViews>
  <sheetFormatPr defaultRowHeight="14.5" x14ac:dyDescent="0.35"/>
  <cols>
    <col min="1" max="1" width="6.1796875" style="161" customWidth="1"/>
    <col min="2" max="2" width="65.26953125" customWidth="1"/>
    <col min="4" max="11" width="11.54296875" customWidth="1"/>
    <col min="12" max="38" width="9.1796875" style="89"/>
  </cols>
  <sheetData>
    <row r="1" spans="1:11" ht="18" x14ac:dyDescent="0.35">
      <c r="A1" s="189" t="s">
        <v>0</v>
      </c>
      <c r="B1" s="97"/>
      <c r="C1" s="190"/>
      <c r="D1" s="3"/>
      <c r="E1" s="55"/>
      <c r="F1" s="27"/>
      <c r="G1" s="55"/>
      <c r="H1" s="56"/>
      <c r="I1" s="56"/>
      <c r="J1" s="114"/>
      <c r="K1" s="56"/>
    </row>
    <row r="2" spans="1:11" ht="18" x14ac:dyDescent="0.35">
      <c r="A2" s="189" t="str">
        <f>+'Provider info + validation'!A2</f>
        <v>Annex B</v>
      </c>
      <c r="B2" s="97"/>
      <c r="C2" s="190"/>
      <c r="D2" s="114"/>
      <c r="E2" s="56"/>
      <c r="F2" s="108"/>
      <c r="G2" s="56"/>
      <c r="H2" s="56"/>
      <c r="I2" s="56"/>
      <c r="J2" s="114"/>
      <c r="K2" s="56"/>
    </row>
    <row r="3" spans="1:11" ht="18" x14ac:dyDescent="0.35">
      <c r="A3" s="189"/>
      <c r="B3" s="97"/>
      <c r="C3" s="190"/>
      <c r="D3" s="114"/>
      <c r="E3" s="56"/>
      <c r="F3" s="108"/>
      <c r="G3" s="56"/>
      <c r="H3" s="56"/>
      <c r="I3" s="56"/>
      <c r="J3" s="114"/>
      <c r="K3" s="56"/>
    </row>
    <row r="4" spans="1:11" ht="18" x14ac:dyDescent="0.4">
      <c r="A4" s="346">
        <f>+'Provider info + validation'!$E$8</f>
        <v>0</v>
      </c>
      <c r="B4" s="97"/>
      <c r="C4" s="190"/>
      <c r="D4" s="20"/>
      <c r="E4" s="56"/>
      <c r="F4" s="28"/>
      <c r="G4" s="56"/>
      <c r="H4" s="56"/>
      <c r="I4" s="56"/>
      <c r="J4" s="56"/>
      <c r="K4" s="56"/>
    </row>
    <row r="5" spans="1:11" ht="18" x14ac:dyDescent="0.4">
      <c r="A5" s="189" t="s">
        <v>312</v>
      </c>
      <c r="B5" s="97"/>
      <c r="C5" s="190"/>
      <c r="D5" s="20"/>
      <c r="E5" s="56"/>
      <c r="F5" s="28"/>
      <c r="G5" s="56"/>
      <c r="H5" s="56"/>
      <c r="I5" s="56"/>
      <c r="J5" s="56"/>
      <c r="K5" s="56"/>
    </row>
    <row r="6" spans="1:11" x14ac:dyDescent="0.35">
      <c r="A6" s="46"/>
      <c r="B6" s="22"/>
      <c r="C6" s="190"/>
      <c r="D6" s="209" t="str">
        <f>'Financial tables'!D$8</f>
        <v>Year 1</v>
      </c>
      <c r="E6" s="209" t="str">
        <f>'Financial tables'!E$8</f>
        <v>Year 2</v>
      </c>
      <c r="F6" s="209" t="str">
        <f>'Financial tables'!F$8</f>
        <v>Year 3</v>
      </c>
      <c r="G6" s="209" t="str">
        <f>'Financial tables'!G$8</f>
        <v>Year 4</v>
      </c>
      <c r="H6" s="209" t="str">
        <f>'Financial tables'!H$8</f>
        <v>Year 5</v>
      </c>
      <c r="I6" s="209" t="str">
        <f>'Financial tables'!I$8</f>
        <v>Year 6</v>
      </c>
      <c r="J6" s="209" t="str">
        <f>'Financial tables'!J$8</f>
        <v>Year 7</v>
      </c>
      <c r="K6" s="209" t="str">
        <f>'Financial tables'!K$8</f>
        <v>Year 8</v>
      </c>
    </row>
    <row r="7" spans="1:11" x14ac:dyDescent="0.35">
      <c r="A7" s="191"/>
      <c r="B7" s="30"/>
      <c r="C7" s="30"/>
      <c r="D7" s="31" t="str">
        <f>+'Financial tables'!D$9</f>
        <v/>
      </c>
      <c r="E7" s="31" t="str">
        <f>+'Financial tables'!E$9</f>
        <v/>
      </c>
      <c r="F7" s="31" t="str">
        <f>+'Financial tables'!F$9</f>
        <v/>
      </c>
      <c r="G7" s="31" t="str">
        <f>+'Financial tables'!G$9</f>
        <v xml:space="preserve">Current </v>
      </c>
      <c r="H7" s="31" t="str">
        <f>+'Financial tables'!H$9</f>
        <v>F/cast 1</v>
      </c>
      <c r="I7" s="31" t="str">
        <f>+'Financial tables'!I$9</f>
        <v>F/cast 2</v>
      </c>
      <c r="J7" s="31" t="str">
        <f>+'Financial tables'!J$9</f>
        <v xml:space="preserve">F/cast 3 </v>
      </c>
      <c r="K7" s="31" t="str">
        <f>+'Financial tables'!K$9</f>
        <v>F/cast 4</v>
      </c>
    </row>
    <row r="8" spans="1:11" x14ac:dyDescent="0.35">
      <c r="A8" s="192"/>
      <c r="B8" s="22"/>
      <c r="C8" s="190"/>
      <c r="D8" s="75" t="str">
        <f>+'Financial tables'!D$10</f>
        <v/>
      </c>
      <c r="E8" s="75" t="str">
        <f>+'Financial tables'!E$10</f>
        <v/>
      </c>
      <c r="F8" s="75" t="str">
        <f>+'Financial tables'!F$10</f>
        <v/>
      </c>
      <c r="G8" s="75" t="str">
        <f>+'Financial tables'!G$10</f>
        <v/>
      </c>
      <c r="H8" s="75" t="str">
        <f>+'Financial tables'!H$10</f>
        <v/>
      </c>
      <c r="I8" s="75" t="str">
        <f>+'Financial tables'!I$10</f>
        <v/>
      </c>
      <c r="J8" s="75" t="str">
        <f>+'Financial tables'!J$10</f>
        <v/>
      </c>
      <c r="K8" s="75" t="str">
        <f>+'Financial tables'!K$10</f>
        <v/>
      </c>
    </row>
    <row r="9" spans="1:11" x14ac:dyDescent="0.35">
      <c r="A9" s="193">
        <v>1</v>
      </c>
      <c r="B9" s="105" t="s">
        <v>313</v>
      </c>
      <c r="C9" s="190"/>
      <c r="D9" s="75"/>
      <c r="E9" s="75"/>
      <c r="F9" s="75"/>
      <c r="G9" s="75"/>
      <c r="H9" s="75"/>
      <c r="I9" s="75"/>
      <c r="J9" s="75"/>
      <c r="K9" s="75"/>
    </row>
    <row r="10" spans="1:11" x14ac:dyDescent="0.35">
      <c r="A10" s="104" t="s">
        <v>314</v>
      </c>
      <c r="B10" s="86" t="s">
        <v>315</v>
      </c>
      <c r="C10" s="190"/>
      <c r="D10" s="35">
        <v>0</v>
      </c>
      <c r="E10" s="35">
        <v>0</v>
      </c>
      <c r="F10" s="35">
        <v>0</v>
      </c>
      <c r="G10" s="35">
        <v>0</v>
      </c>
      <c r="H10" s="35">
        <v>0</v>
      </c>
      <c r="I10" s="35">
        <v>0</v>
      </c>
      <c r="J10" s="35">
        <v>0</v>
      </c>
      <c r="K10" s="35">
        <v>0</v>
      </c>
    </row>
    <row r="11" spans="1:11" x14ac:dyDescent="0.35">
      <c r="A11" s="104" t="s">
        <v>316</v>
      </c>
      <c r="B11" s="86" t="s">
        <v>317</v>
      </c>
      <c r="C11" s="190"/>
      <c r="D11" s="35">
        <v>0</v>
      </c>
      <c r="E11" s="35">
        <v>0</v>
      </c>
      <c r="F11" s="35">
        <v>0</v>
      </c>
      <c r="G11" s="35">
        <v>0</v>
      </c>
      <c r="H11" s="35">
        <v>0</v>
      </c>
      <c r="I11" s="35">
        <v>0</v>
      </c>
      <c r="J11" s="35">
        <v>0</v>
      </c>
      <c r="K11" s="35">
        <v>0</v>
      </c>
    </row>
    <row r="12" spans="1:11" x14ac:dyDescent="0.35">
      <c r="A12" s="104" t="s">
        <v>37</v>
      </c>
      <c r="B12" s="84" t="s">
        <v>318</v>
      </c>
      <c r="C12" s="190"/>
      <c r="D12" s="35">
        <v>0</v>
      </c>
      <c r="E12" s="35">
        <v>0</v>
      </c>
      <c r="F12" s="35">
        <v>0</v>
      </c>
      <c r="G12" s="35">
        <v>0</v>
      </c>
      <c r="H12" s="35">
        <v>0</v>
      </c>
      <c r="I12" s="35">
        <v>0</v>
      </c>
      <c r="J12" s="35">
        <v>0</v>
      </c>
      <c r="K12" s="35">
        <v>0</v>
      </c>
    </row>
    <row r="13" spans="1:11" x14ac:dyDescent="0.35">
      <c r="A13" s="104" t="s">
        <v>39</v>
      </c>
      <c r="B13" s="84" t="s">
        <v>319</v>
      </c>
      <c r="C13" s="190"/>
      <c r="D13" s="35">
        <v>0</v>
      </c>
      <c r="E13" s="35">
        <v>0</v>
      </c>
      <c r="F13" s="35">
        <v>0</v>
      </c>
      <c r="G13" s="35">
        <v>0</v>
      </c>
      <c r="H13" s="35">
        <v>0</v>
      </c>
      <c r="I13" s="35">
        <v>0</v>
      </c>
      <c r="J13" s="35">
        <v>0</v>
      </c>
      <c r="K13" s="35">
        <v>0</v>
      </c>
    </row>
    <row r="14" spans="1:11" x14ac:dyDescent="0.35">
      <c r="A14" s="104" t="s">
        <v>176</v>
      </c>
      <c r="B14" s="84" t="s">
        <v>320</v>
      </c>
      <c r="C14" s="190"/>
      <c r="D14" s="35">
        <v>0</v>
      </c>
      <c r="E14" s="35">
        <v>0</v>
      </c>
      <c r="F14" s="35">
        <v>0</v>
      </c>
      <c r="G14" s="35">
        <v>0</v>
      </c>
      <c r="H14" s="35">
        <v>0</v>
      </c>
      <c r="I14" s="35">
        <v>0</v>
      </c>
      <c r="J14" s="35">
        <v>0</v>
      </c>
      <c r="K14" s="35">
        <v>0</v>
      </c>
    </row>
    <row r="15" spans="1:11" x14ac:dyDescent="0.35">
      <c r="A15" s="104" t="s">
        <v>178</v>
      </c>
      <c r="B15" s="86" t="s">
        <v>321</v>
      </c>
      <c r="C15" s="190"/>
      <c r="D15" s="35">
        <v>0</v>
      </c>
      <c r="E15" s="35">
        <v>0</v>
      </c>
      <c r="F15" s="35">
        <v>0</v>
      </c>
      <c r="G15" s="35">
        <v>0</v>
      </c>
      <c r="H15" s="35">
        <v>0</v>
      </c>
      <c r="I15" s="35">
        <v>0</v>
      </c>
      <c r="J15" s="35">
        <v>0</v>
      </c>
      <c r="K15" s="35">
        <v>0</v>
      </c>
    </row>
    <row r="16" spans="1:11" x14ac:dyDescent="0.35">
      <c r="A16" s="104" t="s">
        <v>180</v>
      </c>
      <c r="B16" s="86" t="s">
        <v>322</v>
      </c>
      <c r="C16" s="190"/>
      <c r="D16" s="35">
        <v>0</v>
      </c>
      <c r="E16" s="35">
        <v>0</v>
      </c>
      <c r="F16" s="35">
        <v>0</v>
      </c>
      <c r="G16" s="35">
        <v>0</v>
      </c>
      <c r="H16" s="35">
        <v>0</v>
      </c>
      <c r="I16" s="35">
        <v>0</v>
      </c>
      <c r="J16" s="35">
        <v>0</v>
      </c>
      <c r="K16" s="35">
        <v>0</v>
      </c>
    </row>
    <row r="17" spans="1:11" x14ac:dyDescent="0.35">
      <c r="A17" s="104" t="s">
        <v>182</v>
      </c>
      <c r="B17" s="86" t="s">
        <v>323</v>
      </c>
      <c r="C17" s="190"/>
      <c r="D17" s="35">
        <v>0</v>
      </c>
      <c r="E17" s="35">
        <v>0</v>
      </c>
      <c r="F17" s="35">
        <v>0</v>
      </c>
      <c r="G17" s="35">
        <v>0</v>
      </c>
      <c r="H17" s="35">
        <v>0</v>
      </c>
      <c r="I17" s="35">
        <v>0</v>
      </c>
      <c r="J17" s="35">
        <v>0</v>
      </c>
      <c r="K17" s="35">
        <v>0</v>
      </c>
    </row>
    <row r="18" spans="1:11" x14ac:dyDescent="0.35">
      <c r="A18" s="104" t="s">
        <v>184</v>
      </c>
      <c r="B18" s="86" t="s">
        <v>323</v>
      </c>
      <c r="C18" s="190"/>
      <c r="D18" s="35">
        <v>0</v>
      </c>
      <c r="E18" s="35">
        <v>0</v>
      </c>
      <c r="F18" s="35">
        <v>0</v>
      </c>
      <c r="G18" s="35">
        <v>0</v>
      </c>
      <c r="H18" s="35">
        <v>0</v>
      </c>
      <c r="I18" s="35">
        <v>0</v>
      </c>
      <c r="J18" s="35">
        <v>0</v>
      </c>
      <c r="K18" s="35">
        <v>0</v>
      </c>
    </row>
    <row r="19" spans="1:11" x14ac:dyDescent="0.35">
      <c r="A19" s="104" t="s">
        <v>186</v>
      </c>
      <c r="B19" s="86" t="s">
        <v>324</v>
      </c>
      <c r="C19" s="190"/>
      <c r="D19" s="35">
        <v>0</v>
      </c>
      <c r="E19" s="35">
        <v>0</v>
      </c>
      <c r="F19" s="35">
        <v>0</v>
      </c>
      <c r="G19" s="35">
        <v>0</v>
      </c>
      <c r="H19" s="35">
        <v>0</v>
      </c>
      <c r="I19" s="35">
        <v>0</v>
      </c>
      <c r="J19" s="35">
        <v>0</v>
      </c>
      <c r="K19" s="35">
        <v>0</v>
      </c>
    </row>
    <row r="20" spans="1:11" x14ac:dyDescent="0.35">
      <c r="A20" s="104" t="s">
        <v>188</v>
      </c>
      <c r="B20" s="86" t="s">
        <v>325</v>
      </c>
      <c r="C20" s="190"/>
      <c r="D20" s="35">
        <v>0</v>
      </c>
      <c r="E20" s="35">
        <v>0</v>
      </c>
      <c r="F20" s="35">
        <v>0</v>
      </c>
      <c r="G20" s="35">
        <v>0</v>
      </c>
      <c r="H20" s="35">
        <v>0</v>
      </c>
      <c r="I20" s="35">
        <v>0</v>
      </c>
      <c r="J20" s="35">
        <v>0</v>
      </c>
      <c r="K20" s="35">
        <v>0</v>
      </c>
    </row>
    <row r="21" spans="1:11" x14ac:dyDescent="0.35">
      <c r="A21" s="104" t="s">
        <v>190</v>
      </c>
      <c r="B21" s="86" t="s">
        <v>326</v>
      </c>
      <c r="C21" s="190"/>
      <c r="D21" s="35">
        <v>0</v>
      </c>
      <c r="E21" s="35">
        <v>0</v>
      </c>
      <c r="F21" s="35">
        <v>0</v>
      </c>
      <c r="G21" s="35">
        <v>0</v>
      </c>
      <c r="H21" s="35">
        <v>0</v>
      </c>
      <c r="I21" s="35">
        <v>0</v>
      </c>
      <c r="J21" s="35">
        <v>0</v>
      </c>
      <c r="K21" s="35">
        <v>0</v>
      </c>
    </row>
    <row r="22" spans="1:11" x14ac:dyDescent="0.35">
      <c r="A22" s="104" t="s">
        <v>192</v>
      </c>
      <c r="B22" s="86" t="s">
        <v>326</v>
      </c>
      <c r="C22" s="190"/>
      <c r="D22" s="35">
        <v>0</v>
      </c>
      <c r="E22" s="35">
        <v>0</v>
      </c>
      <c r="F22" s="35">
        <v>0</v>
      </c>
      <c r="G22" s="35">
        <v>0</v>
      </c>
      <c r="H22" s="35">
        <v>0</v>
      </c>
      <c r="I22" s="35">
        <v>0</v>
      </c>
      <c r="J22" s="35">
        <v>0</v>
      </c>
      <c r="K22" s="35">
        <v>0</v>
      </c>
    </row>
    <row r="23" spans="1:11" x14ac:dyDescent="0.35">
      <c r="A23" s="104" t="s">
        <v>14</v>
      </c>
      <c r="B23" s="86" t="s">
        <v>327</v>
      </c>
      <c r="C23" s="190"/>
      <c r="D23" s="35">
        <v>0</v>
      </c>
      <c r="E23" s="35">
        <v>0</v>
      </c>
      <c r="F23" s="35">
        <v>0</v>
      </c>
      <c r="G23" s="35">
        <v>0</v>
      </c>
      <c r="H23" s="35">
        <v>0</v>
      </c>
      <c r="I23" s="35">
        <v>0</v>
      </c>
      <c r="J23" s="35">
        <v>0</v>
      </c>
      <c r="K23" s="35">
        <v>0</v>
      </c>
    </row>
    <row r="24" spans="1:11" x14ac:dyDescent="0.35">
      <c r="A24" s="194" t="s">
        <v>328</v>
      </c>
      <c r="B24" s="105" t="s">
        <v>329</v>
      </c>
      <c r="C24" s="190"/>
      <c r="D24" s="80">
        <f t="shared" ref="D24:K24" si="0">SUM(D10:D23)</f>
        <v>0</v>
      </c>
      <c r="E24" s="80">
        <f t="shared" si="0"/>
        <v>0</v>
      </c>
      <c r="F24" s="80">
        <f t="shared" si="0"/>
        <v>0</v>
      </c>
      <c r="G24" s="80">
        <f t="shared" si="0"/>
        <v>0</v>
      </c>
      <c r="H24" s="80">
        <f t="shared" si="0"/>
        <v>0</v>
      </c>
      <c r="I24" s="80">
        <f t="shared" si="0"/>
        <v>0</v>
      </c>
      <c r="J24" s="80">
        <f t="shared" si="0"/>
        <v>0</v>
      </c>
      <c r="K24" s="80">
        <f t="shared" si="0"/>
        <v>0</v>
      </c>
    </row>
    <row r="25" spans="1:11" x14ac:dyDescent="0.35">
      <c r="A25" s="194"/>
      <c r="B25" s="105"/>
      <c r="C25" s="190"/>
      <c r="D25" s="32"/>
      <c r="E25" s="32"/>
      <c r="F25" s="32"/>
      <c r="G25" s="32"/>
      <c r="H25" s="32"/>
      <c r="I25" s="4"/>
      <c r="J25" s="4"/>
      <c r="K25" s="4"/>
    </row>
    <row r="26" spans="1:11" x14ac:dyDescent="0.35">
      <c r="A26" s="193"/>
      <c r="B26" s="86"/>
      <c r="C26" s="190"/>
      <c r="D26" s="76"/>
      <c r="E26" s="76"/>
      <c r="F26" s="76"/>
      <c r="G26" s="76"/>
      <c r="H26" s="76"/>
      <c r="I26" s="77"/>
      <c r="J26" s="77"/>
      <c r="K26" s="77"/>
    </row>
    <row r="27" spans="1:11" x14ac:dyDescent="0.35">
      <c r="A27" s="194">
        <v>2</v>
      </c>
      <c r="B27" s="105" t="s">
        <v>330</v>
      </c>
      <c r="C27" s="190"/>
      <c r="D27" s="75" t="s">
        <v>331</v>
      </c>
      <c r="E27" s="75" t="s">
        <v>331</v>
      </c>
      <c r="F27" s="75" t="s">
        <v>331</v>
      </c>
      <c r="G27" s="75" t="s">
        <v>331</v>
      </c>
      <c r="H27" s="75" t="s">
        <v>331</v>
      </c>
      <c r="I27" s="75" t="s">
        <v>331</v>
      </c>
      <c r="J27" s="75" t="s">
        <v>331</v>
      </c>
      <c r="K27" s="75" t="s">
        <v>331</v>
      </c>
    </row>
    <row r="28" spans="1:11" x14ac:dyDescent="0.35">
      <c r="A28" s="193" t="s">
        <v>57</v>
      </c>
      <c r="B28" s="86" t="s">
        <v>332</v>
      </c>
      <c r="C28" s="190"/>
      <c r="D28" s="35">
        <v>0</v>
      </c>
      <c r="E28" s="35">
        <v>0</v>
      </c>
      <c r="F28" s="35">
        <v>0</v>
      </c>
      <c r="G28" s="35">
        <v>0</v>
      </c>
      <c r="H28" s="35">
        <v>0</v>
      </c>
      <c r="I28" s="35">
        <v>0</v>
      </c>
      <c r="J28" s="35">
        <v>0</v>
      </c>
      <c r="K28" s="35">
        <v>0</v>
      </c>
    </row>
    <row r="29" spans="1:11" x14ac:dyDescent="0.35">
      <c r="A29" s="193" t="s">
        <v>59</v>
      </c>
      <c r="B29" s="86" t="s">
        <v>333</v>
      </c>
      <c r="C29" s="190"/>
      <c r="D29" s="35">
        <v>0</v>
      </c>
      <c r="E29" s="35">
        <v>0</v>
      </c>
      <c r="F29" s="35">
        <v>0</v>
      </c>
      <c r="G29" s="35">
        <v>0</v>
      </c>
      <c r="H29" s="35">
        <v>0</v>
      </c>
      <c r="I29" s="35">
        <v>0</v>
      </c>
      <c r="J29" s="35">
        <v>0</v>
      </c>
      <c r="K29" s="35">
        <v>0</v>
      </c>
    </row>
    <row r="30" spans="1:11" x14ac:dyDescent="0.35">
      <c r="A30" s="193" t="s">
        <v>209</v>
      </c>
      <c r="B30" s="86" t="s">
        <v>334</v>
      </c>
      <c r="C30" s="190"/>
      <c r="D30" s="80">
        <f>SUM(D28:D29)</f>
        <v>0</v>
      </c>
      <c r="E30" s="80">
        <f t="shared" ref="E30:K30" si="1">SUM(E28:E29)</f>
        <v>0</v>
      </c>
      <c r="F30" s="80">
        <f t="shared" si="1"/>
        <v>0</v>
      </c>
      <c r="G30" s="80">
        <f t="shared" si="1"/>
        <v>0</v>
      </c>
      <c r="H30" s="80">
        <f t="shared" si="1"/>
        <v>0</v>
      </c>
      <c r="I30" s="80">
        <f t="shared" si="1"/>
        <v>0</v>
      </c>
      <c r="J30" s="80">
        <f t="shared" si="1"/>
        <v>0</v>
      </c>
      <c r="K30" s="80">
        <f t="shared" si="1"/>
        <v>0</v>
      </c>
    </row>
    <row r="31" spans="1:11" x14ac:dyDescent="0.35">
      <c r="A31" s="193"/>
      <c r="B31" s="86"/>
      <c r="C31" s="190"/>
      <c r="D31" s="76"/>
      <c r="E31" s="76"/>
      <c r="F31" s="76"/>
      <c r="G31" s="76"/>
      <c r="H31" s="76"/>
      <c r="I31" s="77"/>
      <c r="J31" s="77"/>
      <c r="K31" s="77"/>
    </row>
    <row r="32" spans="1:11" x14ac:dyDescent="0.35">
      <c r="A32" s="194"/>
      <c r="B32" s="105"/>
      <c r="C32" s="190"/>
      <c r="D32" s="76"/>
      <c r="E32" s="76"/>
      <c r="F32" s="76"/>
      <c r="G32" s="76"/>
      <c r="H32" s="76"/>
      <c r="I32" s="77"/>
      <c r="J32" s="77"/>
      <c r="K32" s="77"/>
    </row>
    <row r="33" spans="1:11" x14ac:dyDescent="0.35">
      <c r="A33" s="194">
        <v>3</v>
      </c>
      <c r="B33" s="105" t="s">
        <v>203</v>
      </c>
      <c r="C33" s="190"/>
      <c r="D33" s="82" t="str">
        <f>+'Financial tables'!D$11</f>
        <v>select</v>
      </c>
      <c r="E33" s="82" t="str">
        <f>+'Financial tables'!E$11</f>
        <v>select</v>
      </c>
      <c r="F33" s="82" t="str">
        <f>+'Financial tables'!F$11</f>
        <v>select</v>
      </c>
      <c r="G33" s="82" t="str">
        <f>+'Financial tables'!G$11</f>
        <v>select</v>
      </c>
      <c r="H33" s="82" t="str">
        <f>+'Financial tables'!H$11</f>
        <v>select</v>
      </c>
      <c r="I33" s="82" t="str">
        <f>+'Financial tables'!I$11</f>
        <v>select</v>
      </c>
      <c r="J33" s="82" t="str">
        <f>+'Financial tables'!J$11</f>
        <v>select</v>
      </c>
      <c r="K33" s="82" t="str">
        <f>+'Financial tables'!K$11</f>
        <v>select</v>
      </c>
    </row>
    <row r="34" spans="1:11" x14ac:dyDescent="0.35">
      <c r="A34" s="193" t="s">
        <v>70</v>
      </c>
      <c r="B34" s="86" t="s">
        <v>335</v>
      </c>
      <c r="C34" s="190"/>
      <c r="D34" s="35">
        <v>0</v>
      </c>
      <c r="E34" s="35">
        <v>0</v>
      </c>
      <c r="F34" s="35">
        <v>0</v>
      </c>
      <c r="G34" s="35">
        <v>0</v>
      </c>
      <c r="H34" s="35">
        <v>0</v>
      </c>
      <c r="I34" s="35">
        <v>0</v>
      </c>
      <c r="J34" s="35">
        <v>0</v>
      </c>
      <c r="K34" s="35">
        <v>0</v>
      </c>
    </row>
    <row r="35" spans="1:11" x14ac:dyDescent="0.35">
      <c r="A35" s="193" t="s">
        <v>72</v>
      </c>
      <c r="B35" s="86" t="s">
        <v>336</v>
      </c>
      <c r="C35" s="190"/>
      <c r="D35" s="35">
        <v>0</v>
      </c>
      <c r="E35" s="35">
        <v>0</v>
      </c>
      <c r="F35" s="35">
        <v>0</v>
      </c>
      <c r="G35" s="35">
        <v>0</v>
      </c>
      <c r="H35" s="35">
        <v>0</v>
      </c>
      <c r="I35" s="35">
        <v>0</v>
      </c>
      <c r="J35" s="35">
        <v>0</v>
      </c>
      <c r="K35" s="35">
        <v>0</v>
      </c>
    </row>
    <row r="36" spans="1:11" x14ac:dyDescent="0.35">
      <c r="A36" s="193" t="s">
        <v>74</v>
      </c>
      <c r="B36" s="86" t="s">
        <v>337</v>
      </c>
      <c r="C36" s="190"/>
      <c r="D36" s="35">
        <v>0</v>
      </c>
      <c r="E36" s="35">
        <v>0</v>
      </c>
      <c r="F36" s="35">
        <v>0</v>
      </c>
      <c r="G36" s="35">
        <v>0</v>
      </c>
      <c r="H36" s="35">
        <v>0</v>
      </c>
      <c r="I36" s="35">
        <v>0</v>
      </c>
      <c r="J36" s="35">
        <v>0</v>
      </c>
      <c r="K36" s="35">
        <v>0</v>
      </c>
    </row>
    <row r="37" spans="1:11" x14ac:dyDescent="0.35">
      <c r="A37" s="193" t="s">
        <v>237</v>
      </c>
      <c r="B37" s="86" t="s">
        <v>338</v>
      </c>
      <c r="C37" s="190"/>
      <c r="D37" s="35">
        <v>0</v>
      </c>
      <c r="E37" s="35">
        <v>0</v>
      </c>
      <c r="F37" s="35">
        <v>0</v>
      </c>
      <c r="G37" s="35">
        <v>0</v>
      </c>
      <c r="H37" s="35">
        <v>0</v>
      </c>
      <c r="I37" s="35">
        <v>0</v>
      </c>
      <c r="J37" s="35">
        <v>0</v>
      </c>
      <c r="K37" s="35">
        <v>0</v>
      </c>
    </row>
    <row r="38" spans="1:11" x14ac:dyDescent="0.35">
      <c r="A38" s="193" t="s">
        <v>239</v>
      </c>
      <c r="B38" s="86" t="s">
        <v>339</v>
      </c>
      <c r="C38" s="190"/>
      <c r="D38" s="35">
        <v>0</v>
      </c>
      <c r="E38" s="35">
        <v>0</v>
      </c>
      <c r="F38" s="35">
        <v>0</v>
      </c>
      <c r="G38" s="35">
        <v>0</v>
      </c>
      <c r="H38" s="35">
        <v>0</v>
      </c>
      <c r="I38" s="35">
        <v>0</v>
      </c>
      <c r="J38" s="35">
        <v>0</v>
      </c>
      <c r="K38" s="35">
        <v>0</v>
      </c>
    </row>
    <row r="39" spans="1:11" x14ac:dyDescent="0.35">
      <c r="A39" s="193"/>
      <c r="B39" s="86"/>
      <c r="C39" s="190"/>
      <c r="D39" s="80">
        <f>SUM(D34:D38)</f>
        <v>0</v>
      </c>
      <c r="E39" s="80">
        <f t="shared" ref="E39:K39" si="2">SUM(E34:E38)</f>
        <v>0</v>
      </c>
      <c r="F39" s="80">
        <f t="shared" si="2"/>
        <v>0</v>
      </c>
      <c r="G39" s="80">
        <f t="shared" si="2"/>
        <v>0</v>
      </c>
      <c r="H39" s="80">
        <f t="shared" si="2"/>
        <v>0</v>
      </c>
      <c r="I39" s="80">
        <f t="shared" si="2"/>
        <v>0</v>
      </c>
      <c r="J39" s="80">
        <f t="shared" si="2"/>
        <v>0</v>
      </c>
      <c r="K39" s="80">
        <f t="shared" si="2"/>
        <v>0</v>
      </c>
    </row>
    <row r="40" spans="1:11" x14ac:dyDescent="0.35">
      <c r="A40" s="193"/>
      <c r="B40" s="86"/>
      <c r="C40" s="190"/>
      <c r="D40" s="32"/>
      <c r="E40" s="32"/>
      <c r="F40" s="32"/>
      <c r="G40" s="32"/>
      <c r="H40" s="32"/>
      <c r="I40" s="4"/>
      <c r="J40" s="4"/>
      <c r="K40" s="4"/>
    </row>
    <row r="41" spans="1:11" x14ac:dyDescent="0.35">
      <c r="A41" s="194">
        <v>4</v>
      </c>
      <c r="B41" s="105" t="s">
        <v>340</v>
      </c>
      <c r="C41" s="190"/>
      <c r="D41" s="32"/>
      <c r="E41" s="32"/>
      <c r="F41" s="32"/>
      <c r="G41" s="32"/>
      <c r="H41" s="32"/>
      <c r="I41" s="32"/>
      <c r="J41" s="32"/>
      <c r="K41" s="32"/>
    </row>
    <row r="42" spans="1:11" x14ac:dyDescent="0.35">
      <c r="A42" s="193"/>
      <c r="B42" s="106"/>
      <c r="C42" s="190"/>
      <c r="D42" s="82" t="str">
        <f>+'Financial tables'!D$11</f>
        <v>select</v>
      </c>
      <c r="E42" s="82" t="str">
        <f>+'Financial tables'!E$11</f>
        <v>select</v>
      </c>
      <c r="F42" s="82" t="str">
        <f>+'Financial tables'!F$11</f>
        <v>select</v>
      </c>
      <c r="G42" s="82" t="str">
        <f>+'Financial tables'!G$11</f>
        <v>select</v>
      </c>
      <c r="H42" s="82" t="str">
        <f>+'Financial tables'!H$11</f>
        <v>select</v>
      </c>
      <c r="I42" s="82" t="str">
        <f>+'Financial tables'!I$11</f>
        <v>select</v>
      </c>
      <c r="J42" s="82" t="str">
        <f>+'Financial tables'!J$11</f>
        <v>select</v>
      </c>
      <c r="K42" s="82" t="str">
        <f>+'Financial tables'!K$11</f>
        <v>select</v>
      </c>
    </row>
    <row r="43" spans="1:11" x14ac:dyDescent="0.35">
      <c r="A43" s="193" t="s">
        <v>77</v>
      </c>
      <c r="B43" s="331" t="s">
        <v>341</v>
      </c>
      <c r="C43" s="195" t="s">
        <v>11</v>
      </c>
      <c r="D43" s="35">
        <v>0</v>
      </c>
      <c r="E43" s="35">
        <v>0</v>
      </c>
      <c r="F43" s="35">
        <v>0</v>
      </c>
      <c r="G43" s="35">
        <v>0</v>
      </c>
      <c r="H43" s="35">
        <v>0</v>
      </c>
      <c r="I43" s="35">
        <v>0</v>
      </c>
      <c r="J43" s="35">
        <v>0</v>
      </c>
      <c r="K43" s="35">
        <v>0</v>
      </c>
    </row>
    <row r="44" spans="1:11" x14ac:dyDescent="0.35">
      <c r="A44" s="193"/>
      <c r="B44" s="86"/>
      <c r="C44" s="190"/>
      <c r="D44" s="32"/>
      <c r="E44" s="32"/>
      <c r="F44" s="32"/>
      <c r="G44" s="32"/>
      <c r="H44" s="32"/>
      <c r="I44" s="4"/>
      <c r="J44" s="4"/>
      <c r="K44" s="4"/>
    </row>
    <row r="45" spans="1:11" x14ac:dyDescent="0.35">
      <c r="A45" s="193" t="s">
        <v>342</v>
      </c>
      <c r="B45" s="331" t="s">
        <v>343</v>
      </c>
      <c r="C45" s="190"/>
      <c r="D45" s="76"/>
      <c r="E45" s="76"/>
      <c r="F45" s="76"/>
      <c r="G45" s="76"/>
      <c r="H45" s="76"/>
      <c r="I45" s="77"/>
      <c r="J45" s="77"/>
      <c r="K45" s="77"/>
    </row>
    <row r="46" spans="1:11" x14ac:dyDescent="0.35">
      <c r="A46" s="193" t="s">
        <v>79</v>
      </c>
      <c r="B46" s="86" t="s">
        <v>344</v>
      </c>
      <c r="C46" s="190"/>
      <c r="D46" s="35">
        <v>0</v>
      </c>
      <c r="E46" s="35">
        <v>0</v>
      </c>
      <c r="F46" s="35">
        <v>0</v>
      </c>
      <c r="G46" s="35">
        <v>0</v>
      </c>
      <c r="H46" s="35">
        <v>0</v>
      </c>
      <c r="I46" s="35">
        <v>0</v>
      </c>
      <c r="J46" s="35">
        <v>0</v>
      </c>
      <c r="K46" s="35">
        <v>0</v>
      </c>
    </row>
    <row r="47" spans="1:11" x14ac:dyDescent="0.35">
      <c r="A47" s="193" t="s">
        <v>81</v>
      </c>
      <c r="B47" s="86" t="s">
        <v>345</v>
      </c>
      <c r="C47" s="190"/>
      <c r="D47" s="35">
        <v>0</v>
      </c>
      <c r="E47" s="35">
        <v>0</v>
      </c>
      <c r="F47" s="35">
        <v>0</v>
      </c>
      <c r="G47" s="35">
        <v>0</v>
      </c>
      <c r="H47" s="35">
        <v>0</v>
      </c>
      <c r="I47" s="35">
        <v>0</v>
      </c>
      <c r="J47" s="35">
        <v>0</v>
      </c>
      <c r="K47" s="35">
        <v>0</v>
      </c>
    </row>
    <row r="48" spans="1:11" x14ac:dyDescent="0.35">
      <c r="A48" s="193"/>
      <c r="B48" s="86"/>
      <c r="C48" s="190"/>
      <c r="D48" s="80">
        <f>SUM(D46:D47)</f>
        <v>0</v>
      </c>
      <c r="E48" s="80">
        <f t="shared" ref="E48:K48" si="3">SUM(E46:E47)</f>
        <v>0</v>
      </c>
      <c r="F48" s="80">
        <f t="shared" si="3"/>
        <v>0</v>
      </c>
      <c r="G48" s="80">
        <f t="shared" si="3"/>
        <v>0</v>
      </c>
      <c r="H48" s="80">
        <f t="shared" si="3"/>
        <v>0</v>
      </c>
      <c r="I48" s="80">
        <f t="shared" si="3"/>
        <v>0</v>
      </c>
      <c r="J48" s="80">
        <f t="shared" si="3"/>
        <v>0</v>
      </c>
      <c r="K48" s="80">
        <f t="shared" si="3"/>
        <v>0</v>
      </c>
    </row>
    <row r="49" spans="1:40" x14ac:dyDescent="0.35">
      <c r="A49" s="193"/>
      <c r="B49" s="86"/>
      <c r="C49" s="190"/>
      <c r="D49" s="76"/>
      <c r="E49" s="76"/>
      <c r="F49" s="76"/>
      <c r="G49" s="76"/>
      <c r="H49" s="76"/>
      <c r="I49" s="77"/>
      <c r="J49" s="77"/>
      <c r="K49" s="77"/>
    </row>
    <row r="50" spans="1:40" s="43" customFormat="1" x14ac:dyDescent="0.35">
      <c r="A50" s="294" t="s">
        <v>346</v>
      </c>
      <c r="B50" s="333" t="s">
        <v>347</v>
      </c>
      <c r="C50" s="311"/>
      <c r="D50" s="82"/>
      <c r="E50" s="82"/>
      <c r="F50" s="82"/>
      <c r="G50" s="82"/>
      <c r="H50" s="82" t="str">
        <f>+'Financial tables'!H$11</f>
        <v>select</v>
      </c>
      <c r="I50" s="82" t="str">
        <f>+'Financial tables'!I$11</f>
        <v>select</v>
      </c>
      <c r="J50" s="82" t="str">
        <f>+'Financial tables'!J$11</f>
        <v>select</v>
      </c>
      <c r="K50" s="82" t="str">
        <f>+'Financial tables'!K$11</f>
        <v>select</v>
      </c>
      <c r="L50" s="89"/>
      <c r="M50" s="312"/>
      <c r="N50" s="313"/>
      <c r="O50" s="313"/>
      <c r="P50" s="313"/>
      <c r="Q50" s="313"/>
      <c r="R50" s="48"/>
      <c r="S50" s="48"/>
      <c r="T50" s="48"/>
      <c r="U50" s="48"/>
      <c r="V50" s="48"/>
      <c r="W50" s="48"/>
      <c r="X50" s="48"/>
      <c r="Y50" s="48"/>
      <c r="Z50" s="48"/>
      <c r="AA50" s="48"/>
      <c r="AB50" s="48"/>
      <c r="AC50" s="48"/>
      <c r="AD50" s="48"/>
      <c r="AE50" s="48"/>
      <c r="AF50" s="48"/>
      <c r="AG50" s="48"/>
      <c r="AH50" s="48"/>
      <c r="AI50" s="48"/>
      <c r="AJ50" s="48"/>
      <c r="AK50" s="48"/>
      <c r="AL50" s="48"/>
      <c r="AM50" s="48"/>
      <c r="AN50" s="48"/>
    </row>
    <row r="51" spans="1:40" s="43" customFormat="1" x14ac:dyDescent="0.35">
      <c r="A51" s="294" t="s">
        <v>348</v>
      </c>
      <c r="B51" s="84" t="s">
        <v>310</v>
      </c>
      <c r="C51" s="314"/>
      <c r="D51" s="49"/>
      <c r="E51" s="49"/>
      <c r="F51" s="49"/>
      <c r="G51" s="49"/>
      <c r="H51" s="35">
        <v>0</v>
      </c>
      <c r="I51" s="35">
        <v>0</v>
      </c>
      <c r="J51" s="35">
        <v>0</v>
      </c>
      <c r="K51" s="35">
        <v>0</v>
      </c>
      <c r="L51" s="89"/>
      <c r="M51" s="312"/>
      <c r="N51" s="313"/>
      <c r="O51" s="313"/>
      <c r="P51" s="313"/>
      <c r="Q51" s="313"/>
      <c r="R51" s="48"/>
      <c r="S51" s="48"/>
      <c r="T51" s="48"/>
      <c r="U51" s="48"/>
      <c r="V51" s="48"/>
      <c r="W51" s="48"/>
      <c r="X51" s="48"/>
      <c r="Y51" s="48"/>
      <c r="Z51" s="48"/>
      <c r="AA51" s="48"/>
      <c r="AB51" s="48"/>
      <c r="AC51" s="48"/>
      <c r="AD51" s="48"/>
      <c r="AE51" s="48"/>
      <c r="AF51" s="48"/>
      <c r="AG51" s="48"/>
      <c r="AH51" s="48"/>
      <c r="AI51" s="48"/>
      <c r="AJ51" s="48"/>
      <c r="AK51" s="48"/>
      <c r="AL51" s="48"/>
      <c r="AM51" s="48"/>
      <c r="AN51" s="48"/>
    </row>
    <row r="52" spans="1:40" s="43" customFormat="1" x14ac:dyDescent="0.35">
      <c r="A52" s="294" t="s">
        <v>349</v>
      </c>
      <c r="B52" s="84" t="s">
        <v>311</v>
      </c>
      <c r="C52" s="314"/>
      <c r="D52" s="49"/>
      <c r="E52" s="49"/>
      <c r="F52" s="49"/>
      <c r="G52" s="49"/>
      <c r="H52" s="35">
        <v>0</v>
      </c>
      <c r="I52" s="35">
        <v>0</v>
      </c>
      <c r="J52" s="35">
        <v>0</v>
      </c>
      <c r="K52" s="35">
        <v>0</v>
      </c>
      <c r="L52" s="89"/>
      <c r="M52" s="312"/>
      <c r="N52" s="313"/>
      <c r="O52" s="313"/>
      <c r="P52" s="313"/>
      <c r="Q52" s="313"/>
      <c r="R52" s="48"/>
      <c r="S52" s="48"/>
      <c r="T52" s="48"/>
      <c r="U52" s="48"/>
      <c r="V52" s="48"/>
      <c r="W52" s="48"/>
      <c r="X52" s="48"/>
      <c r="Y52" s="48"/>
      <c r="Z52" s="48"/>
      <c r="AA52" s="48"/>
      <c r="AB52" s="48"/>
      <c r="AC52" s="48"/>
      <c r="AD52" s="48"/>
      <c r="AE52" s="48"/>
      <c r="AF52" s="48"/>
      <c r="AG52" s="48"/>
      <c r="AH52" s="48"/>
      <c r="AI52" s="48"/>
      <c r="AJ52" s="48"/>
      <c r="AK52" s="48"/>
      <c r="AL52" s="48"/>
      <c r="AM52" s="48"/>
      <c r="AN52" s="48"/>
    </row>
    <row r="53" spans="1:40" x14ac:dyDescent="0.35">
      <c r="A53" s="193"/>
      <c r="B53" s="86"/>
      <c r="C53" s="190"/>
      <c r="D53" s="156"/>
      <c r="E53" s="156"/>
      <c r="F53" s="156"/>
      <c r="G53" s="156"/>
      <c r="H53" s="156"/>
      <c r="I53" s="156"/>
      <c r="J53" s="156"/>
      <c r="K53" s="162"/>
    </row>
    <row r="54" spans="1:40" x14ac:dyDescent="0.35">
      <c r="A54" s="193" t="s">
        <v>350</v>
      </c>
      <c r="B54" s="332" t="s">
        <v>351</v>
      </c>
      <c r="C54" s="190"/>
      <c r="D54" s="156"/>
      <c r="E54" s="156"/>
      <c r="F54" s="156"/>
      <c r="G54" s="156"/>
      <c r="H54" s="156"/>
      <c r="I54" s="156"/>
      <c r="J54" s="156"/>
      <c r="K54" s="162"/>
    </row>
    <row r="55" spans="1:40" ht="25" x14ac:dyDescent="0.35">
      <c r="A55" s="193"/>
      <c r="B55" s="196" t="s">
        <v>352</v>
      </c>
      <c r="C55" s="190"/>
      <c r="D55" s="156"/>
      <c r="E55" s="156"/>
      <c r="F55" s="156"/>
      <c r="G55" s="156" t="str">
        <f>+G42</f>
        <v>select</v>
      </c>
      <c r="H55" s="156" t="s">
        <v>353</v>
      </c>
      <c r="I55" s="156" t="s">
        <v>354</v>
      </c>
      <c r="J55" s="156" t="s">
        <v>355</v>
      </c>
      <c r="K55" s="162" t="s">
        <v>356</v>
      </c>
    </row>
    <row r="56" spans="1:40" x14ac:dyDescent="0.35">
      <c r="A56" s="193"/>
      <c r="B56" s="158" t="s">
        <v>11</v>
      </c>
      <c r="C56" s="190"/>
      <c r="D56" s="368" t="str">
        <f>IF($B56='input data - hide'!$C$54,'input data - hide'!$D$54,"")</f>
        <v/>
      </c>
      <c r="E56" s="368"/>
      <c r="F56" s="368"/>
      <c r="G56" s="157">
        <v>0</v>
      </c>
      <c r="H56" s="157" t="s">
        <v>11</v>
      </c>
      <c r="I56" s="157"/>
      <c r="J56" s="157" t="s">
        <v>11</v>
      </c>
      <c r="K56" s="8"/>
    </row>
    <row r="57" spans="1:40" x14ac:dyDescent="0.35">
      <c r="A57" s="193"/>
      <c r="B57" s="158" t="s">
        <v>11</v>
      </c>
      <c r="C57" s="190"/>
      <c r="D57" s="368" t="str">
        <f>IF($B57='input data - hide'!$C$54,'input data - hide'!$D$54,"")</f>
        <v/>
      </c>
      <c r="E57" s="368"/>
      <c r="F57" s="368"/>
      <c r="G57" s="157">
        <v>0</v>
      </c>
      <c r="H57" s="157" t="s">
        <v>11</v>
      </c>
      <c r="I57" s="157"/>
      <c r="J57" s="157" t="s">
        <v>11</v>
      </c>
      <c r="K57" s="8"/>
    </row>
    <row r="58" spans="1:40" x14ac:dyDescent="0.35">
      <c r="A58" s="193"/>
      <c r="B58" s="158" t="s">
        <v>11</v>
      </c>
      <c r="C58" s="190"/>
      <c r="D58" s="368" t="str">
        <f>IF($B58='input data - hide'!$C$54,'input data - hide'!$D$54,"")</f>
        <v/>
      </c>
      <c r="E58" s="368"/>
      <c r="F58" s="368"/>
      <c r="G58" s="157">
        <v>0</v>
      </c>
      <c r="H58" s="157" t="s">
        <v>11</v>
      </c>
      <c r="I58" s="157"/>
      <c r="J58" s="157" t="s">
        <v>11</v>
      </c>
      <c r="K58" s="8"/>
    </row>
    <row r="59" spans="1:40" x14ac:dyDescent="0.35">
      <c r="A59" s="193"/>
      <c r="B59" s="158" t="s">
        <v>11</v>
      </c>
      <c r="C59" s="190"/>
      <c r="D59" s="368" t="str">
        <f>IF($B59='input data - hide'!$C$54,'input data - hide'!$D$54,"")</f>
        <v/>
      </c>
      <c r="E59" s="368"/>
      <c r="F59" s="368"/>
      <c r="G59" s="157">
        <v>0</v>
      </c>
      <c r="H59" s="157" t="s">
        <v>11</v>
      </c>
      <c r="I59" s="157"/>
      <c r="J59" s="157" t="s">
        <v>11</v>
      </c>
      <c r="K59" s="8"/>
    </row>
    <row r="60" spans="1:40" x14ac:dyDescent="0.35">
      <c r="A60" s="193"/>
      <c r="B60" s="158" t="s">
        <v>11</v>
      </c>
      <c r="C60" s="190"/>
      <c r="D60" s="368" t="str">
        <f>IF($B60='input data - hide'!$C$54,'input data - hide'!$D$54,"")</f>
        <v/>
      </c>
      <c r="E60" s="368"/>
      <c r="F60" s="368"/>
      <c r="G60" s="157">
        <v>0</v>
      </c>
      <c r="H60" s="157" t="s">
        <v>11</v>
      </c>
      <c r="I60" s="157"/>
      <c r="J60" s="157" t="s">
        <v>11</v>
      </c>
      <c r="K60" s="8"/>
    </row>
    <row r="61" spans="1:40" x14ac:dyDescent="0.35">
      <c r="A61" s="193"/>
      <c r="B61" s="158" t="s">
        <v>11</v>
      </c>
      <c r="C61" s="190"/>
      <c r="D61" s="368" t="str">
        <f>IF($B61='input data - hide'!$C$54,'input data - hide'!$D$54,"")</f>
        <v/>
      </c>
      <c r="E61" s="368"/>
      <c r="F61" s="368"/>
      <c r="G61" s="157">
        <v>0</v>
      </c>
      <c r="H61" s="157" t="s">
        <v>11</v>
      </c>
      <c r="I61" s="157"/>
      <c r="J61" s="157" t="s">
        <v>11</v>
      </c>
      <c r="K61" s="8"/>
    </row>
    <row r="62" spans="1:40" x14ac:dyDescent="0.35">
      <c r="A62" s="193"/>
      <c r="B62" s="158" t="s">
        <v>11</v>
      </c>
      <c r="C62" s="190"/>
      <c r="D62" s="368" t="str">
        <f>IF($B62='input data - hide'!$C$54,'input data - hide'!$D$54,"")</f>
        <v/>
      </c>
      <c r="E62" s="368"/>
      <c r="F62" s="368"/>
      <c r="G62" s="157">
        <v>0</v>
      </c>
      <c r="H62" s="157" t="s">
        <v>11</v>
      </c>
      <c r="I62" s="157"/>
      <c r="J62" s="157" t="s">
        <v>11</v>
      </c>
      <c r="K62" s="8"/>
    </row>
    <row r="63" spans="1:40" x14ac:dyDescent="0.35">
      <c r="A63" s="193"/>
      <c r="B63" s="158" t="s">
        <v>11</v>
      </c>
      <c r="C63" s="190"/>
      <c r="D63" s="368" t="str">
        <f>IF($B63='input data - hide'!$C$54,'input data - hide'!$D$54,"")</f>
        <v/>
      </c>
      <c r="E63" s="368"/>
      <c r="F63" s="368"/>
      <c r="G63" s="157">
        <v>0</v>
      </c>
      <c r="H63" s="157" t="s">
        <v>11</v>
      </c>
      <c r="I63" s="157"/>
      <c r="J63" s="157" t="s">
        <v>11</v>
      </c>
      <c r="K63" s="8"/>
    </row>
    <row r="64" spans="1:40" x14ac:dyDescent="0.35">
      <c r="A64" s="193"/>
      <c r="B64" s="158" t="s">
        <v>11</v>
      </c>
      <c r="C64" s="190"/>
      <c r="D64" s="368" t="str">
        <f>IF($B64='input data - hide'!$C$54,'input data - hide'!$D$54,"")</f>
        <v/>
      </c>
      <c r="E64" s="368"/>
      <c r="F64" s="368"/>
      <c r="G64" s="157">
        <v>0</v>
      </c>
      <c r="H64" s="157" t="s">
        <v>11</v>
      </c>
      <c r="I64" s="157"/>
      <c r="J64" s="157" t="s">
        <v>11</v>
      </c>
      <c r="K64" s="8"/>
    </row>
    <row r="65" spans="1:11" x14ac:dyDescent="0.35">
      <c r="A65" s="193"/>
      <c r="B65" s="158" t="s">
        <v>11</v>
      </c>
      <c r="C65" s="190"/>
      <c r="D65" s="368" t="str">
        <f>IF($B65='input data - hide'!$C$54,'input data - hide'!$D$54,"")</f>
        <v/>
      </c>
      <c r="E65" s="368"/>
      <c r="F65" s="368"/>
      <c r="G65" s="157">
        <v>0</v>
      </c>
      <c r="H65" s="157" t="s">
        <v>11</v>
      </c>
      <c r="I65" s="157"/>
      <c r="J65" s="157" t="s">
        <v>11</v>
      </c>
      <c r="K65" s="8"/>
    </row>
    <row r="66" spans="1:11" x14ac:dyDescent="0.35">
      <c r="A66" s="193"/>
      <c r="B66" s="158" t="s">
        <v>11</v>
      </c>
      <c r="C66" s="190"/>
      <c r="D66" s="368" t="str">
        <f>IF($B66='input data - hide'!$C$54,'input data - hide'!$D$54,"")</f>
        <v/>
      </c>
      <c r="E66" s="368"/>
      <c r="F66" s="368"/>
      <c r="G66" s="157">
        <v>0</v>
      </c>
      <c r="H66" s="157" t="s">
        <v>11</v>
      </c>
      <c r="I66" s="157"/>
      <c r="J66" s="157" t="s">
        <v>11</v>
      </c>
      <c r="K66" s="8"/>
    </row>
    <row r="67" spans="1:11" x14ac:dyDescent="0.35">
      <c r="A67" s="193"/>
      <c r="B67" s="158" t="s">
        <v>11</v>
      </c>
      <c r="C67" s="190"/>
      <c r="D67" s="368" t="str">
        <f>IF($B67='input data - hide'!$C$54,'input data - hide'!$D$54,"")</f>
        <v/>
      </c>
      <c r="E67" s="368"/>
      <c r="F67" s="368"/>
      <c r="G67" s="157">
        <v>0</v>
      </c>
      <c r="H67" s="157" t="s">
        <v>11</v>
      </c>
      <c r="I67" s="157"/>
      <c r="J67" s="157" t="s">
        <v>11</v>
      </c>
      <c r="K67" s="8"/>
    </row>
    <row r="68" spans="1:11" x14ac:dyDescent="0.35">
      <c r="A68" s="193"/>
      <c r="B68" s="158" t="s">
        <v>11</v>
      </c>
      <c r="C68" s="190"/>
      <c r="D68" s="368" t="str">
        <f>IF($B68='input data - hide'!$C$54,'input data - hide'!$D$54,"")</f>
        <v/>
      </c>
      <c r="E68" s="368"/>
      <c r="F68" s="368"/>
      <c r="G68" s="157">
        <v>0</v>
      </c>
      <c r="H68" s="157" t="s">
        <v>11</v>
      </c>
      <c r="I68" s="157"/>
      <c r="J68" s="157" t="s">
        <v>11</v>
      </c>
      <c r="K68" s="8"/>
    </row>
    <row r="69" spans="1:11" x14ac:dyDescent="0.35">
      <c r="A69" s="193"/>
      <c r="B69" s="158" t="s">
        <v>11</v>
      </c>
      <c r="C69" s="190"/>
      <c r="D69" s="368" t="str">
        <f>IF($B69='input data - hide'!$C$54,'input data - hide'!$D$54,"")</f>
        <v/>
      </c>
      <c r="E69" s="368"/>
      <c r="F69" s="368"/>
      <c r="G69" s="157">
        <v>0</v>
      </c>
      <c r="H69" s="157" t="s">
        <v>11</v>
      </c>
      <c r="I69" s="157"/>
      <c r="J69" s="157" t="s">
        <v>11</v>
      </c>
      <c r="K69" s="8"/>
    </row>
    <row r="70" spans="1:11" x14ac:dyDescent="0.35">
      <c r="A70" s="193"/>
      <c r="B70" s="158" t="s">
        <v>11</v>
      </c>
      <c r="C70" s="190"/>
      <c r="D70" s="368" t="str">
        <f>IF($B70='input data - hide'!$C$54,'input data - hide'!$D$54,"")</f>
        <v/>
      </c>
      <c r="E70" s="368"/>
      <c r="F70" s="368"/>
      <c r="G70" s="157">
        <v>0</v>
      </c>
      <c r="H70" s="157" t="s">
        <v>11</v>
      </c>
      <c r="I70" s="157"/>
      <c r="J70" s="157" t="s">
        <v>11</v>
      </c>
      <c r="K70" s="8"/>
    </row>
    <row r="71" spans="1:11" x14ac:dyDescent="0.35">
      <c r="A71" s="193"/>
      <c r="B71" s="158" t="s">
        <v>11</v>
      </c>
      <c r="C71" s="190"/>
      <c r="D71" s="368" t="str">
        <f>IF($B71='input data - hide'!$C$54,'input data - hide'!$D$54,"")</f>
        <v/>
      </c>
      <c r="E71" s="368"/>
      <c r="F71" s="368"/>
      <c r="G71" s="157">
        <v>0</v>
      </c>
      <c r="H71" s="157" t="s">
        <v>11</v>
      </c>
      <c r="I71" s="157"/>
      <c r="J71" s="157" t="s">
        <v>11</v>
      </c>
      <c r="K71" s="8"/>
    </row>
    <row r="72" spans="1:11" x14ac:dyDescent="0.35">
      <c r="A72" s="193"/>
      <c r="B72" s="86"/>
      <c r="C72" s="190"/>
      <c r="D72" s="156"/>
      <c r="E72" s="156"/>
      <c r="F72" s="156"/>
      <c r="G72" s="159">
        <f>SUM(G56:G71)</f>
        <v>0</v>
      </c>
      <c r="H72" s="156"/>
      <c r="I72" s="156"/>
      <c r="J72" s="156"/>
      <c r="K72" s="162"/>
    </row>
    <row r="73" spans="1:11" x14ac:dyDescent="0.35">
      <c r="A73" s="197"/>
      <c r="B73" s="198"/>
      <c r="C73" s="199"/>
      <c r="D73" s="163"/>
      <c r="E73" s="163"/>
      <c r="F73" s="163"/>
      <c r="G73" s="163"/>
      <c r="H73" s="163"/>
      <c r="I73" s="163"/>
      <c r="J73" s="163"/>
      <c r="K73" s="164"/>
    </row>
    <row r="74" spans="1:11" x14ac:dyDescent="0.35">
      <c r="A74" s="200"/>
      <c r="B74" s="201"/>
      <c r="C74" s="201"/>
      <c r="D74" s="201"/>
      <c r="E74" s="201"/>
      <c r="F74" s="201"/>
      <c r="G74" s="91"/>
      <c r="H74" s="91"/>
      <c r="I74" s="91"/>
      <c r="J74" s="91"/>
      <c r="K74" s="91"/>
    </row>
    <row r="75" spans="1:11" x14ac:dyDescent="0.35">
      <c r="A75" s="200"/>
      <c r="B75" s="201"/>
      <c r="C75" s="201"/>
      <c r="D75" s="201"/>
      <c r="E75" s="201"/>
      <c r="F75" s="201"/>
      <c r="G75" s="91"/>
      <c r="H75" s="91"/>
      <c r="I75" s="91"/>
      <c r="J75" s="91"/>
      <c r="K75" s="91"/>
    </row>
    <row r="76" spans="1:11" x14ac:dyDescent="0.35">
      <c r="A76" s="200"/>
      <c r="B76" s="201"/>
      <c r="C76" s="201"/>
      <c r="D76" s="201"/>
      <c r="E76" s="201"/>
      <c r="F76" s="201"/>
      <c r="G76" s="91"/>
      <c r="H76" s="91"/>
      <c r="I76" s="91"/>
      <c r="J76" s="91"/>
      <c r="K76" s="91"/>
    </row>
    <row r="77" spans="1:11" x14ac:dyDescent="0.35">
      <c r="A77" s="200"/>
      <c r="B77" s="201"/>
      <c r="C77" s="201"/>
      <c r="D77" s="201"/>
      <c r="E77" s="201"/>
      <c r="F77" s="201"/>
      <c r="G77" s="91"/>
      <c r="H77" s="91"/>
      <c r="I77" s="91"/>
      <c r="J77" s="91"/>
      <c r="K77" s="91"/>
    </row>
    <row r="78" spans="1:11" x14ac:dyDescent="0.35">
      <c r="A78" s="200"/>
      <c r="B78" s="201"/>
      <c r="C78" s="201"/>
      <c r="D78" s="201"/>
      <c r="E78" s="201"/>
      <c r="F78" s="201"/>
      <c r="G78" s="91"/>
      <c r="H78" s="91"/>
      <c r="I78" s="91"/>
      <c r="J78" s="91"/>
      <c r="K78" s="91"/>
    </row>
    <row r="79" spans="1:11" x14ac:dyDescent="0.35">
      <c r="A79" s="200"/>
      <c r="B79" s="201"/>
      <c r="C79" s="201"/>
      <c r="D79" s="201"/>
      <c r="E79" s="201"/>
      <c r="F79" s="201"/>
      <c r="G79" s="91"/>
      <c r="H79" s="91"/>
      <c r="I79" s="91"/>
      <c r="J79" s="91"/>
      <c r="K79" s="91"/>
    </row>
    <row r="80" spans="1:11" x14ac:dyDescent="0.35">
      <c r="A80" s="200"/>
      <c r="B80" s="201"/>
      <c r="C80" s="201"/>
      <c r="D80" s="201"/>
      <c r="E80" s="201"/>
      <c r="F80" s="201"/>
      <c r="G80" s="91"/>
      <c r="H80" s="91"/>
      <c r="I80" s="91"/>
      <c r="J80" s="91"/>
      <c r="K80" s="91"/>
    </row>
    <row r="81" spans="1:11" x14ac:dyDescent="0.35">
      <c r="A81" s="200"/>
      <c r="B81" s="201"/>
      <c r="C81" s="201"/>
      <c r="D81" s="201"/>
      <c r="E81" s="201"/>
      <c r="F81" s="201"/>
      <c r="G81" s="91"/>
      <c r="H81" s="91"/>
      <c r="I81" s="91"/>
      <c r="J81" s="91"/>
      <c r="K81" s="91"/>
    </row>
    <row r="82" spans="1:11" x14ac:dyDescent="0.35">
      <c r="A82" s="200"/>
      <c r="B82" s="201"/>
      <c r="C82" s="201"/>
      <c r="D82" s="201"/>
      <c r="E82" s="201"/>
      <c r="F82" s="201"/>
      <c r="G82" s="91"/>
      <c r="H82" s="91"/>
      <c r="I82" s="91"/>
      <c r="J82" s="91"/>
      <c r="K82" s="91"/>
    </row>
    <row r="83" spans="1:11" x14ac:dyDescent="0.35">
      <c r="A83" s="200"/>
      <c r="B83" s="201"/>
      <c r="C83" s="201"/>
      <c r="D83" s="201"/>
      <c r="E83" s="201"/>
      <c r="F83" s="201"/>
      <c r="G83" s="91"/>
      <c r="H83" s="91"/>
      <c r="I83" s="91"/>
      <c r="J83" s="91"/>
      <c r="K83" s="91"/>
    </row>
    <row r="84" spans="1:11" x14ac:dyDescent="0.35">
      <c r="A84" s="200"/>
      <c r="B84" s="201"/>
      <c r="C84" s="201"/>
      <c r="D84" s="201"/>
      <c r="E84" s="201"/>
      <c r="F84" s="201"/>
      <c r="G84" s="91"/>
      <c r="H84" s="91"/>
      <c r="I84" s="91"/>
      <c r="J84" s="91"/>
      <c r="K84" s="91"/>
    </row>
    <row r="85" spans="1:11" x14ac:dyDescent="0.35">
      <c r="A85" s="200"/>
      <c r="B85" s="201"/>
      <c r="C85" s="201"/>
      <c r="D85" s="201"/>
      <c r="E85" s="201"/>
      <c r="F85" s="201"/>
      <c r="G85" s="91"/>
      <c r="H85" s="91"/>
      <c r="I85" s="91"/>
      <c r="J85" s="91"/>
      <c r="K85" s="91"/>
    </row>
    <row r="86" spans="1:11" x14ac:dyDescent="0.35">
      <c r="A86" s="200"/>
      <c r="B86" s="201"/>
      <c r="C86" s="201"/>
      <c r="D86" s="201"/>
      <c r="E86" s="201"/>
      <c r="F86" s="201"/>
      <c r="G86" s="91"/>
      <c r="H86" s="91"/>
      <c r="I86" s="91"/>
      <c r="J86" s="91"/>
      <c r="K86" s="91"/>
    </row>
    <row r="87" spans="1:11" x14ac:dyDescent="0.35">
      <c r="A87" s="200"/>
      <c r="B87" s="201"/>
      <c r="C87" s="201"/>
      <c r="D87" s="201"/>
      <c r="E87" s="201"/>
      <c r="F87" s="201"/>
      <c r="G87" s="91"/>
      <c r="H87" s="91"/>
      <c r="I87" s="91"/>
      <c r="J87" s="91"/>
      <c r="K87" s="91"/>
    </row>
    <row r="88" spans="1:11" x14ac:dyDescent="0.35">
      <c r="A88" s="200"/>
      <c r="B88" s="201"/>
      <c r="C88" s="201"/>
      <c r="D88" s="201"/>
      <c r="E88" s="201"/>
      <c r="F88" s="201"/>
      <c r="G88" s="91"/>
      <c r="H88" s="91"/>
      <c r="I88" s="91"/>
      <c r="J88" s="91"/>
      <c r="K88" s="91"/>
    </row>
    <row r="89" spans="1:11" x14ac:dyDescent="0.35">
      <c r="A89" s="200"/>
      <c r="B89" s="201"/>
      <c r="C89" s="201"/>
      <c r="D89" s="201"/>
      <c r="E89" s="201"/>
      <c r="F89" s="201"/>
      <c r="G89" s="91"/>
      <c r="H89" s="91"/>
      <c r="I89" s="91"/>
      <c r="J89" s="91"/>
      <c r="K89" s="91"/>
    </row>
    <row r="90" spans="1:11" x14ac:dyDescent="0.35">
      <c r="A90" s="200"/>
      <c r="B90" s="201"/>
      <c r="C90" s="201"/>
      <c r="D90" s="201"/>
      <c r="E90" s="201"/>
      <c r="F90" s="201"/>
      <c r="G90" s="91"/>
      <c r="H90" s="91"/>
      <c r="I90" s="91"/>
      <c r="J90" s="91"/>
      <c r="K90" s="91"/>
    </row>
    <row r="91" spans="1:11" x14ac:dyDescent="0.35">
      <c r="A91" s="90"/>
      <c r="B91" s="202"/>
      <c r="C91" s="202"/>
      <c r="D91" s="202"/>
      <c r="E91" s="202"/>
      <c r="F91" s="202"/>
      <c r="G91" s="91"/>
      <c r="H91" s="91"/>
      <c r="I91" s="91"/>
      <c r="J91" s="91"/>
      <c r="K91" s="91"/>
    </row>
    <row r="92" spans="1:11" x14ac:dyDescent="0.35">
      <c r="A92" s="160"/>
      <c r="B92" s="203"/>
      <c r="C92" s="203"/>
      <c r="D92" s="203"/>
      <c r="E92" s="203"/>
      <c r="F92" s="203"/>
      <c r="G92" s="89"/>
      <c r="H92" s="89"/>
      <c r="I92" s="89"/>
      <c r="J92" s="89"/>
      <c r="K92" s="89"/>
    </row>
    <row r="93" spans="1:11" x14ac:dyDescent="0.35">
      <c r="A93" s="160"/>
      <c r="B93" s="89"/>
      <c r="C93" s="89"/>
      <c r="D93" s="89"/>
      <c r="E93" s="89"/>
      <c r="F93" s="89"/>
      <c r="G93" s="89"/>
      <c r="H93" s="89"/>
      <c r="I93" s="89"/>
      <c r="J93" s="89"/>
      <c r="K93" s="89"/>
    </row>
    <row r="94" spans="1:11" s="89" customFormat="1" x14ac:dyDescent="0.35">
      <c r="A94" s="160"/>
    </row>
    <row r="95" spans="1:11" s="89" customFormat="1" x14ac:dyDescent="0.35">
      <c r="A95" s="160"/>
    </row>
    <row r="96" spans="1:11" s="89" customFormat="1" x14ac:dyDescent="0.35">
      <c r="A96" s="160"/>
    </row>
    <row r="97" spans="1:1" s="89" customFormat="1" x14ac:dyDescent="0.35">
      <c r="A97" s="160"/>
    </row>
    <row r="98" spans="1:1" s="89" customFormat="1" x14ac:dyDescent="0.35">
      <c r="A98" s="160"/>
    </row>
    <row r="99" spans="1:1" s="89" customFormat="1" x14ac:dyDescent="0.35">
      <c r="A99" s="160"/>
    </row>
    <row r="100" spans="1:1" s="89" customFormat="1" x14ac:dyDescent="0.35">
      <c r="A100" s="160"/>
    </row>
    <row r="101" spans="1:1" s="89" customFormat="1" x14ac:dyDescent="0.35">
      <c r="A101" s="160"/>
    </row>
    <row r="102" spans="1:1" s="89" customFormat="1" x14ac:dyDescent="0.35">
      <c r="A102" s="160"/>
    </row>
    <row r="103" spans="1:1" s="89" customFormat="1" x14ac:dyDescent="0.35">
      <c r="A103" s="160"/>
    </row>
    <row r="104" spans="1:1" s="89" customFormat="1" x14ac:dyDescent="0.35">
      <c r="A104" s="160"/>
    </row>
    <row r="105" spans="1:1" s="89" customFormat="1" x14ac:dyDescent="0.35">
      <c r="A105" s="160"/>
    </row>
    <row r="106" spans="1:1" s="89" customFormat="1" x14ac:dyDescent="0.35">
      <c r="A106" s="160"/>
    </row>
    <row r="107" spans="1:1" s="89" customFormat="1" x14ac:dyDescent="0.35">
      <c r="A107" s="160"/>
    </row>
    <row r="108" spans="1:1" s="89" customFormat="1" x14ac:dyDescent="0.35">
      <c r="A108" s="160"/>
    </row>
    <row r="109" spans="1:1" s="89" customFormat="1" x14ac:dyDescent="0.35">
      <c r="A109" s="160"/>
    </row>
    <row r="110" spans="1:1" s="89" customFormat="1" x14ac:dyDescent="0.35">
      <c r="A110" s="160"/>
    </row>
    <row r="111" spans="1:1" s="89" customFormat="1" x14ac:dyDescent="0.35">
      <c r="A111" s="160"/>
    </row>
    <row r="112" spans="1:1" s="89" customFormat="1" x14ac:dyDescent="0.35">
      <c r="A112" s="160"/>
    </row>
    <row r="113" spans="1:1" s="89" customFormat="1" x14ac:dyDescent="0.35">
      <c r="A113" s="160"/>
    </row>
    <row r="114" spans="1:1" s="89" customFormat="1" x14ac:dyDescent="0.35">
      <c r="A114" s="160"/>
    </row>
    <row r="115" spans="1:1" s="89" customFormat="1" x14ac:dyDescent="0.35">
      <c r="A115" s="160"/>
    </row>
    <row r="116" spans="1:1" s="89" customFormat="1" x14ac:dyDescent="0.35">
      <c r="A116" s="160"/>
    </row>
    <row r="117" spans="1:1" s="89" customFormat="1" x14ac:dyDescent="0.35">
      <c r="A117" s="160"/>
    </row>
    <row r="118" spans="1:1" s="89" customFormat="1" x14ac:dyDescent="0.35">
      <c r="A118" s="160"/>
    </row>
    <row r="119" spans="1:1" s="89" customFormat="1" x14ac:dyDescent="0.35">
      <c r="A119" s="160"/>
    </row>
    <row r="120" spans="1:1" s="89" customFormat="1" x14ac:dyDescent="0.35">
      <c r="A120" s="160"/>
    </row>
    <row r="121" spans="1:1" s="89" customFormat="1" x14ac:dyDescent="0.35">
      <c r="A121" s="160"/>
    </row>
    <row r="122" spans="1:1" s="89" customFormat="1" x14ac:dyDescent="0.35">
      <c r="A122" s="160"/>
    </row>
    <row r="123" spans="1:1" s="89" customFormat="1" x14ac:dyDescent="0.35">
      <c r="A123" s="160"/>
    </row>
    <row r="124" spans="1:1" s="89" customFormat="1" x14ac:dyDescent="0.35">
      <c r="A124" s="160"/>
    </row>
    <row r="125" spans="1:1" s="89" customFormat="1" x14ac:dyDescent="0.35">
      <c r="A125" s="160"/>
    </row>
    <row r="126" spans="1:1" s="89" customFormat="1" x14ac:dyDescent="0.35">
      <c r="A126" s="160"/>
    </row>
    <row r="127" spans="1:1" s="89" customFormat="1" x14ac:dyDescent="0.35">
      <c r="A127" s="160"/>
    </row>
    <row r="128" spans="1:1" s="89" customFormat="1" x14ac:dyDescent="0.35">
      <c r="A128" s="160"/>
    </row>
    <row r="129" spans="1:1" s="89" customFormat="1" x14ac:dyDescent="0.35">
      <c r="A129" s="160"/>
    </row>
    <row r="130" spans="1:1" s="89" customFormat="1" x14ac:dyDescent="0.35">
      <c r="A130" s="160"/>
    </row>
    <row r="131" spans="1:1" s="89" customFormat="1" x14ac:dyDescent="0.35">
      <c r="A131" s="160"/>
    </row>
    <row r="132" spans="1:1" s="89" customFormat="1" x14ac:dyDescent="0.35">
      <c r="A132" s="160"/>
    </row>
    <row r="133" spans="1:1" s="89" customFormat="1" x14ac:dyDescent="0.35">
      <c r="A133" s="160"/>
    </row>
    <row r="134" spans="1:1" s="89" customFormat="1" x14ac:dyDescent="0.35">
      <c r="A134" s="160"/>
    </row>
    <row r="135" spans="1:1" s="89" customFormat="1" x14ac:dyDescent="0.35">
      <c r="A135" s="160"/>
    </row>
    <row r="136" spans="1:1" s="89" customFormat="1" x14ac:dyDescent="0.35">
      <c r="A136" s="160"/>
    </row>
    <row r="137" spans="1:1" s="89" customFormat="1" x14ac:dyDescent="0.35">
      <c r="A137" s="160"/>
    </row>
    <row r="138" spans="1:1" s="89" customFormat="1" x14ac:dyDescent="0.35">
      <c r="A138" s="160"/>
    </row>
    <row r="139" spans="1:1" s="89" customFormat="1" x14ac:dyDescent="0.35">
      <c r="A139" s="160"/>
    </row>
    <row r="140" spans="1:1" s="89" customFormat="1" x14ac:dyDescent="0.35">
      <c r="A140" s="160"/>
    </row>
    <row r="141" spans="1:1" s="89" customFormat="1" x14ac:dyDescent="0.35">
      <c r="A141" s="160"/>
    </row>
    <row r="142" spans="1:1" s="89" customFormat="1" x14ac:dyDescent="0.35">
      <c r="A142" s="160"/>
    </row>
    <row r="143" spans="1:1" s="89" customFormat="1" x14ac:dyDescent="0.35">
      <c r="A143" s="160"/>
    </row>
    <row r="144" spans="1:1" s="89" customFormat="1" x14ac:dyDescent="0.35">
      <c r="A144" s="160"/>
    </row>
    <row r="145" spans="1:1" s="89" customFormat="1" x14ac:dyDescent="0.35">
      <c r="A145" s="160"/>
    </row>
    <row r="146" spans="1:1" s="89" customFormat="1" x14ac:dyDescent="0.35">
      <c r="A146" s="160"/>
    </row>
    <row r="147" spans="1:1" s="89" customFormat="1" x14ac:dyDescent="0.35">
      <c r="A147" s="160"/>
    </row>
    <row r="148" spans="1:1" s="89" customFormat="1" x14ac:dyDescent="0.35">
      <c r="A148" s="160"/>
    </row>
    <row r="149" spans="1:1" s="89" customFormat="1" x14ac:dyDescent="0.35">
      <c r="A149" s="160"/>
    </row>
    <row r="150" spans="1:1" s="89" customFormat="1" x14ac:dyDescent="0.35">
      <c r="A150" s="160"/>
    </row>
    <row r="151" spans="1:1" s="89" customFormat="1" x14ac:dyDescent="0.35">
      <c r="A151" s="160"/>
    </row>
    <row r="152" spans="1:1" s="89" customFormat="1" x14ac:dyDescent="0.35">
      <c r="A152" s="160"/>
    </row>
    <row r="153" spans="1:1" s="89" customFormat="1" x14ac:dyDescent="0.35">
      <c r="A153" s="160"/>
    </row>
    <row r="154" spans="1:1" s="89" customFormat="1" x14ac:dyDescent="0.35">
      <c r="A154" s="160"/>
    </row>
    <row r="155" spans="1:1" s="89" customFormat="1" x14ac:dyDescent="0.35">
      <c r="A155" s="160"/>
    </row>
    <row r="156" spans="1:1" s="89" customFormat="1" x14ac:dyDescent="0.35">
      <c r="A156" s="160"/>
    </row>
    <row r="157" spans="1:1" s="89" customFormat="1" x14ac:dyDescent="0.35">
      <c r="A157" s="160"/>
    </row>
    <row r="158" spans="1:1" s="89" customFormat="1" x14ac:dyDescent="0.35">
      <c r="A158" s="160"/>
    </row>
    <row r="159" spans="1:1" s="89" customFormat="1" x14ac:dyDescent="0.35">
      <c r="A159" s="160"/>
    </row>
    <row r="160" spans="1:1" s="89" customFormat="1" x14ac:dyDescent="0.35">
      <c r="A160" s="160"/>
    </row>
    <row r="161" spans="1:1" s="89" customFormat="1" x14ac:dyDescent="0.35">
      <c r="A161" s="160"/>
    </row>
    <row r="162" spans="1:1" s="89" customFormat="1" x14ac:dyDescent="0.35">
      <c r="A162" s="160"/>
    </row>
    <row r="163" spans="1:1" s="89" customFormat="1" x14ac:dyDescent="0.35">
      <c r="A163" s="160"/>
    </row>
    <row r="164" spans="1:1" s="89" customFormat="1" x14ac:dyDescent="0.35">
      <c r="A164" s="160"/>
    </row>
    <row r="165" spans="1:1" s="89" customFormat="1" x14ac:dyDescent="0.35">
      <c r="A165" s="160"/>
    </row>
    <row r="166" spans="1:1" s="89" customFormat="1" x14ac:dyDescent="0.35">
      <c r="A166" s="160"/>
    </row>
    <row r="167" spans="1:1" s="89" customFormat="1" x14ac:dyDescent="0.35">
      <c r="A167" s="160"/>
    </row>
    <row r="168" spans="1:1" s="89" customFormat="1" x14ac:dyDescent="0.35">
      <c r="A168" s="160"/>
    </row>
    <row r="169" spans="1:1" s="89" customFormat="1" x14ac:dyDescent="0.35">
      <c r="A169" s="160"/>
    </row>
  </sheetData>
  <sheetProtection algorithmName="SHA-512" hashValue="NI8G2EewDNXTa2bE+Seneovf4PdbG5UTML2ehGVJEKTgzxw8IjMkcaf/JZXqbMO3XGA7ZuwDww+EXzgLYI7bvQ==" saltValue="0wetNRusgJNJi7eRmpxs8w==" spinCount="100000" sheet="1" objects="1" scenarios="1"/>
  <mergeCells count="16">
    <mergeCell ref="D56:F56"/>
    <mergeCell ref="D67:F67"/>
    <mergeCell ref="D69:F69"/>
    <mergeCell ref="D70:F70"/>
    <mergeCell ref="D57:F57"/>
    <mergeCell ref="D58:F58"/>
    <mergeCell ref="D59:F59"/>
    <mergeCell ref="D65:F65"/>
    <mergeCell ref="D66:F66"/>
    <mergeCell ref="D71:F71"/>
    <mergeCell ref="D68:F68"/>
    <mergeCell ref="D60:F60"/>
    <mergeCell ref="D61:F61"/>
    <mergeCell ref="D62:F62"/>
    <mergeCell ref="D63:F63"/>
    <mergeCell ref="D64:F64"/>
  </mergeCells>
  <conditionalFormatting sqref="B56:B71">
    <cfRule type="expression" dxfId="34" priority="92">
      <formula>OR(YearsAvailableForCF=0,YearsAvailableForCF="0")</formula>
    </cfRule>
  </conditionalFormatting>
  <conditionalFormatting sqref="G56:H71">
    <cfRule type="expression" dxfId="29" priority="34">
      <formula>OR(YearsAvailableForCF=0,YearsAvailableForCF="0")</formula>
    </cfRule>
  </conditionalFormatting>
  <conditionalFormatting sqref="I56:I71 K56:K71">
    <cfRule type="expression" dxfId="27" priority="75">
      <formula>AND(ISNUMBER($G56),$G56&lt;&gt;0,I56="")</formula>
    </cfRule>
  </conditionalFormatting>
  <conditionalFormatting sqref="I71">
    <cfRule type="expression" dxfId="26" priority="32">
      <formula>OR(YearsAvailableForCF=0,YearsAvailableForCF="0")</formula>
    </cfRule>
  </conditionalFormatting>
  <conditionalFormatting sqref="J56:J71">
    <cfRule type="expression" dxfId="25" priority="144">
      <formula>OR(YearsAvailableForCF=0,YearsAvailableForCF="0")</formula>
    </cfRule>
  </conditionalFormatting>
  <conditionalFormatting sqref="K48">
    <cfRule type="expression" dxfId="19" priority="149">
      <formula>TRUE</formula>
    </cfRule>
  </conditionalFormatting>
  <conditionalFormatting sqref="K50">
    <cfRule type="expression" dxfId="17" priority="147">
      <formula>TRUE</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2" id="{90F4113C-6C63-45EE-98F3-0724CBFC86D6}">
            <xm:f>UPPER(teachOutOnly)='input data - hide'!$A$26</xm:f>
            <x14:dxf>
              <font>
                <color theme="0"/>
              </font>
            </x14:dxf>
          </x14:cfRule>
          <xm:sqref>B19:B22</xm:sqref>
        </x14:conditionalFormatting>
        <x14:conditionalFormatting xmlns:xm="http://schemas.microsoft.com/office/excel/2006/main">
          <x14:cfRule type="expression" priority="93" id="{C9DC6377-5CAA-4FD3-B2C1-85F6D713E234}">
            <xm:f>AND(OR('Provider info + validation'!$D$60&lt;&gt;'input data - hide'!$A$36,AND(ISNUMBER($G56),$G56&lt;&gt;0)),B56='input data - hide'!$C$45)</xm:f>
            <x14:dxf>
              <font>
                <color rgb="FF000000"/>
              </font>
              <fill>
                <patternFill patternType="solid">
                  <fgColor indexed="64"/>
                  <bgColor rgb="FFFFEB8F"/>
                </patternFill>
              </fill>
            </x14:dxf>
          </x14:cfRule>
          <xm:sqref>B56:B71</xm:sqref>
        </x14:conditionalFormatting>
        <x14:conditionalFormatting xmlns:xm="http://schemas.microsoft.com/office/excel/2006/main">
          <x14:cfRule type="expression" priority="71" id="{6C63896F-510B-4319-BA13-449CBB5457B2}">
            <xm:f>AND(SUM($D$43:$K$43)=0,$C$43='input data - hide'!$B$45)</xm:f>
            <x14:dxf>
              <font>
                <color rgb="FF000000"/>
              </font>
              <fill>
                <patternFill patternType="solid">
                  <fgColor indexed="64"/>
                  <bgColor rgb="FFFFEB8F"/>
                </patternFill>
              </fill>
            </x14:dxf>
          </x14:cfRule>
          <xm:sqref>C43</xm:sqref>
        </x14:conditionalFormatting>
        <x14:conditionalFormatting xmlns:xm="http://schemas.microsoft.com/office/excel/2006/main">
          <x14:cfRule type="expression" priority="76" id="{899371F5-520E-46CB-82E3-27EC2696CF55}">
            <xm:f>D56='input data - hide'!$D$54</xm:f>
            <x14:dxf>
              <font>
                <color rgb="FF000000"/>
              </font>
              <fill>
                <patternFill patternType="solid">
                  <fgColor indexed="64"/>
                  <bgColor rgb="FFFFEB8F"/>
                </patternFill>
              </fill>
            </x14:dxf>
          </x14:cfRule>
          <xm:sqref>D56:D71</xm:sqref>
        </x14:conditionalFormatting>
        <x14:conditionalFormatting xmlns:xm="http://schemas.microsoft.com/office/excel/2006/main">
          <x14:cfRule type="expression" priority="152" id="{56842BDE-E995-4162-BF8E-2BBC0D9B3D68}">
            <xm:f>NOT(AND('Provider info + validation'!$E$13='input data - hide'!$D$28,'Provider info + validation'!$E$14='input data - hide'!$A$26,'Provider info + validation'!$E$15='input data - hide'!$A$26))</xm:f>
            <x14:dxf>
              <font>
                <color rgb="FFF0F0F0"/>
              </font>
              <fill>
                <patternFill patternType="solid">
                  <fgColor indexed="64"/>
                  <bgColor rgb="FFF0F0F0"/>
                </patternFill>
              </fill>
            </x14:dxf>
          </x14:cfRule>
          <xm:sqref>D48:J48</xm:sqref>
        </x14:conditionalFormatting>
        <x14:conditionalFormatting xmlns:xm="http://schemas.microsoft.com/office/excel/2006/main">
          <x14:cfRule type="expression" priority="99" id="{7388ECC0-A0DB-4454-BDBA-B1D91BAE5BFC}">
            <xm:f>AND(OR('Provider info + validation'!$D$60&lt;&gt;'input data - hide'!$A$36,AND(ISNUMBER($G56),$G56&lt;&gt;0)),H56='input data - hide'!$C$57)</xm:f>
            <x14:dxf>
              <font>
                <color rgb="FF000000"/>
              </font>
              <fill>
                <patternFill patternType="solid">
                  <fgColor indexed="64"/>
                  <bgColor rgb="FFFFEB8F"/>
                </patternFill>
              </fill>
            </x14:dxf>
          </x14:cfRule>
          <xm:sqref>H56:H71</xm:sqref>
        </x14:conditionalFormatting>
        <x14:conditionalFormatting xmlns:xm="http://schemas.microsoft.com/office/excel/2006/main">
          <x14:cfRule type="expression" priority="145" id="{78F8CD04-CBF6-476E-B7CC-3FCBF52865A3}">
            <xm:f>AND(OR('Provider info + validation'!$D$60&lt;&gt;'input data - hide'!$A$36,AND(ISNUMBER($G56),$G56&lt;&gt;0)),J56='input data - hide'!$E$57)</xm:f>
            <x14:dxf>
              <font>
                <color rgb="FF000000"/>
              </font>
              <fill>
                <patternFill patternType="solid">
                  <fgColor indexed="64"/>
                  <bgColor rgb="FFFFEB8F"/>
                </patternFill>
              </fill>
            </x14:dxf>
          </x14:cfRule>
          <xm:sqref>J56:J71</xm:sqref>
        </x14:conditionalFormatting>
        <x14:conditionalFormatting xmlns:xm="http://schemas.microsoft.com/office/excel/2006/main">
          <x14:cfRule type="expression" priority="127" id="{00000000-000E-0000-0400-00001D000000}">
            <xm:f>OR(MedrRegulationType='input data - hide'!$D$25,MedrRegulationType='input data - hide'!$D$27,MedrRegulationType='input data - hide'!$D$28)</xm:f>
            <x14:dxf>
              <font>
                <color rgb="FFF0F0F0"/>
              </font>
              <fill>
                <patternFill patternType="solid">
                  <fgColor indexed="64"/>
                  <bgColor rgb="FFF0F0F0"/>
                </patternFill>
              </fill>
            </x14:dxf>
          </x14:cfRule>
          <xm:sqref>K1:K5</xm:sqref>
        </x14:conditionalFormatting>
        <x14:conditionalFormatting xmlns:xm="http://schemas.microsoft.com/office/excel/2006/main">
          <x14:cfRule type="expression" priority="132" id="{6B3ED043-D699-4F5C-B6B7-CA2B417677B5}">
            <xm:f>OR('Provider info + validation'!$E$13='input data - hide'!$D$25,'Provider info + validation'!$E$13='input data - hide'!$D$27,'Provider info + validation'!$E$13='input data - hide'!$D$28)</xm:f>
            <x14:dxf>
              <font>
                <color rgb="FFF0F0F0"/>
              </font>
              <fill>
                <patternFill patternType="solid">
                  <fgColor indexed="64"/>
                  <bgColor rgb="FFF0F0F0"/>
                </patternFill>
              </fill>
            </x14:dxf>
          </x14:cfRule>
          <xm:sqref>K6 K39</xm:sqref>
        </x14:conditionalFormatting>
        <x14:conditionalFormatting xmlns:xm="http://schemas.microsoft.com/office/excel/2006/main">
          <x14:cfRule type="expression" priority="6" id="{F134C612-FA17-443B-BFF8-53ECDF5E0199}">
            <xm:f>OR(MedrRegulationType='input data - hide'!$D$25,MedrRegulationType='input data - hide'!$D$27,MedrRegulationType='input data - hide'!$D$28)</xm:f>
            <x14:dxf>
              <font>
                <color rgb="FFF0F0F0"/>
              </font>
              <fill>
                <patternFill patternType="solid">
                  <fgColor indexed="64"/>
                  <bgColor rgb="FFF0F0F0"/>
                </patternFill>
              </fill>
            </x14:dxf>
          </x14:cfRule>
          <xm:sqref>K7:K38</xm:sqref>
        </x14:conditionalFormatting>
        <x14:conditionalFormatting xmlns:xm="http://schemas.microsoft.com/office/excel/2006/main">
          <x14:cfRule type="expression" priority="3" id="{AE0AF21E-7041-428C-A000-CF68793D7505}">
            <xm:f>OR(MedrRegulationType='input data - hide'!$D$25,MedrRegulationType='input data - hide'!$D$27,MedrRegulationType='input data - hide'!$D$28)</xm:f>
            <x14:dxf>
              <font>
                <color rgb="FFF0F0F0"/>
              </font>
              <fill>
                <patternFill patternType="solid">
                  <fgColor indexed="64"/>
                  <bgColor rgb="FFF0F0F0"/>
                </patternFill>
              </fill>
            </x14:dxf>
          </x14:cfRule>
          <xm:sqref>K40:K47</xm:sqref>
        </x14:conditionalFormatting>
        <x14:conditionalFormatting xmlns:xm="http://schemas.microsoft.com/office/excel/2006/main">
          <x14:cfRule type="expression" priority="11" id="{0E60421B-6CEE-44CE-8C39-A5182FD9BBF5}">
            <xm:f>OR(MedrRegulationType='input data - hide'!$D$25,MedrRegulationType='input data - hide'!$D$27,MedrRegulationType='input data - hide'!$D$28)</xm:f>
            <x14:dxf>
              <font>
                <color rgb="FFF0F0F0"/>
              </font>
              <fill>
                <patternFill patternType="solid">
                  <fgColor indexed="64"/>
                  <bgColor rgb="FFF0F0F0"/>
                </patternFill>
              </fill>
            </x14:dxf>
          </x14:cfRule>
          <xm:sqref>K49</xm:sqref>
        </x14:conditionalFormatting>
        <x14:conditionalFormatting xmlns:xm="http://schemas.microsoft.com/office/excel/2006/main">
          <x14:cfRule type="expression" priority="1" id="{5382B3A2-C729-48CC-AE97-6465E83BAB20}">
            <xm:f>OR(MedrRegulationType='input data - hide'!$D$25,MedrRegulationType='input data - hide'!$D$27,MedrRegulationType='input data - hide'!$D$28)</xm:f>
            <x14:dxf>
              <font>
                <color rgb="FFF0F0F0"/>
              </font>
              <fill>
                <patternFill patternType="solid">
                  <fgColor indexed="64"/>
                  <bgColor rgb="FFF0F0F0"/>
                </patternFill>
              </fill>
            </x14:dxf>
          </x14:cfRule>
          <xm:sqref>K51:K52</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A1D24DA5-0122-40F4-AB43-F85E99BB2A81}">
          <x14:formula1>
            <xm:f>'input data - hide'!$B$45:$B$46</xm:f>
          </x14:formula1>
          <xm:sqref>C43</xm:sqref>
        </x14:dataValidation>
        <x14:dataValidation type="list" allowBlank="1" showInputMessage="1" showErrorMessage="1" xr:uid="{1D38C38D-94ED-4566-988A-13377588CD9E}">
          <x14:formula1>
            <xm:f>'input data - hide'!$C$45:$C$54</xm:f>
          </x14:formula1>
          <xm:sqref>B56:B71</xm:sqref>
        </x14:dataValidation>
        <x14:dataValidation type="list" allowBlank="1" showInputMessage="1" showErrorMessage="1" xr:uid="{34F24AFA-3EAD-4EC4-BFD4-6885942361CD}">
          <x14:formula1>
            <xm:f>'input data - hide'!$C$57:$C$59</xm:f>
          </x14:formula1>
          <xm:sqref>H56:H71</xm:sqref>
        </x14:dataValidation>
        <x14:dataValidation type="list" allowBlank="1" showInputMessage="1" showErrorMessage="1" xr:uid="{0834F2CF-FDF4-4CEA-9170-F59121D2591C}">
          <x14:formula1>
            <xm:f>'input data - hide'!$E$57:$E$59</xm:f>
          </x14:formula1>
          <xm:sqref>J56:J71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73D0B-8E84-4FED-A45D-AA13A99E9318}">
  <sheetPr>
    <pageSetUpPr fitToPage="1"/>
  </sheetPr>
  <dimension ref="A1:AO510"/>
  <sheetViews>
    <sheetView zoomScale="120" zoomScaleNormal="120" zoomScaleSheetLayoutView="85" workbookViewId="0">
      <pane xSplit="3" ySplit="7" topLeftCell="D8" activePane="bottomRight" state="frozen"/>
      <selection pane="topRight" activeCell="D1" sqref="D1"/>
      <selection pane="bottomLeft" activeCell="A8" sqref="A8"/>
      <selection pane="bottomRight" activeCell="C3" sqref="C3"/>
    </sheetView>
  </sheetViews>
  <sheetFormatPr defaultColWidth="9.1796875" defaultRowHeight="12.5" x14ac:dyDescent="0.35"/>
  <cols>
    <col min="1" max="1" width="2.54296875" style="18" customWidth="1"/>
    <col min="2" max="2" width="6.7265625" style="25" customWidth="1"/>
    <col min="3" max="3" width="53.81640625" style="23" customWidth="1"/>
    <col min="4" max="6" width="11" style="17" customWidth="1"/>
    <col min="7" max="8" width="10.54296875" style="17" customWidth="1"/>
    <col min="9" max="9" width="12.1796875" style="17" customWidth="1"/>
    <col min="10" max="10" width="11.54296875" style="17" customWidth="1"/>
    <col min="11" max="11" width="13.54296875" style="17" customWidth="1"/>
    <col min="12" max="12" width="6.7265625" style="120" customWidth="1"/>
    <col min="13" max="16" width="11.453125" style="21" customWidth="1"/>
    <col min="17" max="19" width="8.26953125" style="21" customWidth="1"/>
    <col min="20" max="41" width="9.1796875" style="21"/>
    <col min="42" max="16384" width="9.1796875" style="18"/>
  </cols>
  <sheetData>
    <row r="1" spans="1:41" s="16" customFormat="1" ht="18" x14ac:dyDescent="0.35">
      <c r="A1" s="54"/>
      <c r="B1" s="1" t="str">
        <f>+'Provider info + validation'!A1</f>
        <v>Finance return workbook</v>
      </c>
      <c r="C1" s="97"/>
      <c r="D1" s="3"/>
      <c r="E1" s="55"/>
      <c r="F1" s="27"/>
      <c r="G1" s="108"/>
      <c r="H1" s="56"/>
      <c r="I1" s="56"/>
      <c r="J1" s="56"/>
      <c r="K1" s="56"/>
      <c r="L1" s="27"/>
      <c r="M1" s="142"/>
      <c r="N1" s="142"/>
      <c r="O1" s="142"/>
      <c r="P1" s="143"/>
      <c r="Q1" s="57"/>
      <c r="R1" s="57"/>
      <c r="S1" s="57"/>
      <c r="T1" s="57"/>
      <c r="U1" s="57"/>
      <c r="V1" s="57"/>
      <c r="W1" s="57"/>
      <c r="X1" s="57"/>
      <c r="Y1" s="57"/>
      <c r="Z1" s="57"/>
      <c r="AA1" s="57"/>
      <c r="AB1" s="57"/>
      <c r="AC1" s="57"/>
      <c r="AD1" s="57"/>
      <c r="AE1" s="57"/>
      <c r="AF1" s="57"/>
      <c r="AG1" s="57"/>
      <c r="AH1" s="57"/>
      <c r="AI1" s="57"/>
      <c r="AJ1" s="57"/>
      <c r="AK1" s="57"/>
      <c r="AL1" s="57"/>
      <c r="AM1" s="57"/>
      <c r="AN1" s="57"/>
      <c r="AO1" s="57"/>
    </row>
    <row r="2" spans="1:41" s="16" customFormat="1" ht="18" x14ac:dyDescent="0.35">
      <c r="A2" s="54"/>
      <c r="B2" s="1" t="str">
        <f>+'Provider info + validation'!A2</f>
        <v>Annex B</v>
      </c>
      <c r="C2" s="97"/>
      <c r="D2" s="114"/>
      <c r="E2" s="56"/>
      <c r="F2" s="108"/>
      <c r="G2" s="108"/>
      <c r="H2" s="56"/>
      <c r="I2" s="56"/>
      <c r="J2" s="56"/>
      <c r="K2" s="56"/>
      <c r="L2" s="108"/>
      <c r="M2" s="142"/>
      <c r="N2" s="142"/>
      <c r="O2" s="142"/>
      <c r="P2" s="143"/>
      <c r="Q2" s="57"/>
      <c r="R2" s="57"/>
      <c r="S2" s="57"/>
      <c r="T2" s="57"/>
      <c r="U2" s="57"/>
      <c r="V2" s="57"/>
      <c r="W2" s="57"/>
      <c r="X2" s="57"/>
      <c r="Y2" s="57"/>
      <c r="Z2" s="57"/>
      <c r="AA2" s="57"/>
      <c r="AB2" s="57"/>
      <c r="AC2" s="57"/>
      <c r="AD2" s="57"/>
      <c r="AE2" s="57"/>
      <c r="AF2" s="57"/>
      <c r="AG2" s="57"/>
      <c r="AH2" s="57"/>
      <c r="AI2" s="57"/>
      <c r="AJ2" s="57"/>
      <c r="AK2" s="57"/>
      <c r="AL2" s="57"/>
      <c r="AM2" s="57"/>
      <c r="AN2" s="57"/>
      <c r="AO2" s="57"/>
    </row>
    <row r="3" spans="1:41" s="16" customFormat="1" ht="18" x14ac:dyDescent="0.35">
      <c r="A3" s="54"/>
      <c r="B3" s="1"/>
      <c r="C3" s="97"/>
      <c r="D3" s="114"/>
      <c r="E3" s="56"/>
      <c r="F3" s="108"/>
      <c r="G3" s="108"/>
      <c r="H3" s="56"/>
      <c r="I3" s="56"/>
      <c r="J3" s="56"/>
      <c r="K3" s="56"/>
      <c r="L3" s="108"/>
      <c r="M3" s="142"/>
      <c r="N3" s="142"/>
      <c r="O3" s="142"/>
      <c r="P3" s="143"/>
      <c r="Q3" s="57"/>
      <c r="R3" s="57"/>
      <c r="S3" s="57"/>
      <c r="T3" s="57"/>
      <c r="U3" s="57"/>
      <c r="V3" s="57"/>
      <c r="W3" s="57"/>
      <c r="X3" s="57"/>
      <c r="Y3" s="57"/>
      <c r="Z3" s="57"/>
      <c r="AA3" s="57"/>
      <c r="AB3" s="57"/>
      <c r="AC3" s="57"/>
      <c r="AD3" s="57"/>
      <c r="AE3" s="57"/>
      <c r="AF3" s="57"/>
      <c r="AG3" s="57"/>
      <c r="AH3" s="57"/>
      <c r="AI3" s="57"/>
      <c r="AJ3" s="57"/>
      <c r="AK3" s="57"/>
      <c r="AL3" s="57"/>
      <c r="AM3" s="57"/>
      <c r="AN3" s="57"/>
      <c r="AO3" s="57"/>
    </row>
    <row r="4" spans="1:41" s="16" customFormat="1" ht="15.75" customHeight="1" x14ac:dyDescent="0.4">
      <c r="A4" s="54"/>
      <c r="B4" s="1">
        <f>+'Provider info + validation'!E8</f>
        <v>0</v>
      </c>
      <c r="C4" s="97"/>
      <c r="D4" s="20"/>
      <c r="E4" s="56"/>
      <c r="F4" s="28"/>
      <c r="G4" s="28"/>
      <c r="H4" s="56"/>
      <c r="I4" s="56"/>
      <c r="J4" s="56"/>
      <c r="K4" s="56"/>
      <c r="L4" s="115"/>
      <c r="M4" s="142"/>
      <c r="N4" s="142"/>
      <c r="O4" s="142"/>
      <c r="P4" s="143"/>
      <c r="Q4" s="57"/>
      <c r="R4" s="57"/>
      <c r="S4" s="57"/>
      <c r="T4" s="57"/>
      <c r="U4" s="57"/>
      <c r="V4" s="57"/>
      <c r="W4" s="57"/>
      <c r="X4" s="57"/>
      <c r="Y4" s="57"/>
      <c r="Z4" s="57"/>
      <c r="AA4" s="57"/>
      <c r="AB4" s="57"/>
      <c r="AC4" s="57"/>
      <c r="AD4" s="57"/>
      <c r="AE4" s="57"/>
      <c r="AF4" s="57"/>
      <c r="AG4" s="57"/>
      <c r="AH4" s="57"/>
      <c r="AI4" s="57"/>
      <c r="AJ4" s="57"/>
      <c r="AK4" s="57"/>
      <c r="AL4" s="57"/>
      <c r="AM4" s="57"/>
      <c r="AN4" s="57"/>
      <c r="AO4" s="57"/>
    </row>
    <row r="5" spans="1:41" s="16" customFormat="1" ht="15.75" customHeight="1" x14ac:dyDescent="0.4">
      <c r="A5" s="54"/>
      <c r="B5" s="1"/>
      <c r="C5" s="97"/>
      <c r="D5" s="20"/>
      <c r="E5" s="56"/>
      <c r="F5" s="28"/>
      <c r="G5" s="28"/>
      <c r="H5" s="56"/>
      <c r="I5" s="56"/>
      <c r="J5" s="56"/>
      <c r="K5" s="56"/>
      <c r="L5" s="115"/>
      <c r="M5" s="142"/>
      <c r="N5" s="142"/>
      <c r="O5" s="142"/>
      <c r="P5" s="143"/>
      <c r="Q5" s="57"/>
      <c r="R5" s="57"/>
      <c r="S5" s="57"/>
      <c r="T5" s="57"/>
      <c r="U5" s="57"/>
      <c r="V5" s="57"/>
      <c r="W5" s="57"/>
      <c r="X5" s="57"/>
      <c r="Y5" s="57"/>
      <c r="Z5" s="57"/>
      <c r="AA5" s="57"/>
      <c r="AB5" s="57"/>
      <c r="AC5" s="57"/>
      <c r="AD5" s="57"/>
      <c r="AE5" s="57"/>
      <c r="AF5" s="57"/>
      <c r="AG5" s="57"/>
      <c r="AH5" s="57"/>
      <c r="AI5" s="57"/>
      <c r="AJ5" s="57"/>
      <c r="AK5" s="57"/>
      <c r="AL5" s="57"/>
      <c r="AM5" s="57"/>
      <c r="AN5" s="57"/>
      <c r="AO5" s="57"/>
    </row>
    <row r="6" spans="1:41" s="16" customFormat="1" ht="15.75" customHeight="1" x14ac:dyDescent="0.4">
      <c r="A6" s="54"/>
      <c r="B6" s="1" t="s">
        <v>100</v>
      </c>
      <c r="C6" s="97"/>
      <c r="D6" s="20"/>
      <c r="E6" s="56"/>
      <c r="F6" s="28"/>
      <c r="G6" s="28"/>
      <c r="H6" s="56"/>
      <c r="I6" s="56"/>
      <c r="J6" s="56"/>
      <c r="K6" s="56"/>
      <c r="L6" s="115"/>
      <c r="M6" s="142"/>
      <c r="N6" s="142"/>
      <c r="O6" s="142"/>
      <c r="P6" s="143"/>
      <c r="Q6" s="57"/>
      <c r="R6" s="57"/>
      <c r="S6" s="57"/>
      <c r="T6" s="57"/>
      <c r="U6" s="57"/>
      <c r="V6" s="57"/>
      <c r="W6" s="57"/>
      <c r="X6" s="57"/>
      <c r="Y6" s="57"/>
      <c r="Z6" s="57"/>
      <c r="AA6" s="57"/>
      <c r="AB6" s="57"/>
      <c r="AC6" s="57"/>
      <c r="AD6" s="57"/>
      <c r="AE6" s="57"/>
      <c r="AF6" s="57"/>
      <c r="AG6" s="57"/>
      <c r="AH6" s="57"/>
      <c r="AI6" s="57"/>
      <c r="AJ6" s="57"/>
      <c r="AK6" s="57"/>
      <c r="AL6" s="57"/>
      <c r="AM6" s="57"/>
      <c r="AN6" s="57"/>
      <c r="AO6" s="57"/>
    </row>
    <row r="7" spans="1:41" s="16" customFormat="1" ht="15.75" customHeight="1" x14ac:dyDescent="0.35">
      <c r="A7" s="58"/>
      <c r="B7" s="46"/>
      <c r="C7" s="22"/>
      <c r="D7" s="209" t="str">
        <f>'Financial tables'!D$8</f>
        <v>Year 1</v>
      </c>
      <c r="E7" s="209" t="str">
        <f>'Financial tables'!E$8</f>
        <v>Year 2</v>
      </c>
      <c r="F7" s="209" t="str">
        <f>'Financial tables'!F$8</f>
        <v>Year 3</v>
      </c>
      <c r="G7" s="209" t="str">
        <f>'Financial tables'!G$8</f>
        <v>Year 4</v>
      </c>
      <c r="H7" s="209" t="str">
        <f>'Financial tables'!H$8</f>
        <v>Year 5</v>
      </c>
      <c r="I7" s="209" t="str">
        <f>+H7</f>
        <v>Year 5</v>
      </c>
      <c r="J7" s="209" t="str">
        <f>+H7</f>
        <v>Year 5</v>
      </c>
      <c r="K7" s="209"/>
      <c r="L7" s="116"/>
      <c r="M7" s="142"/>
      <c r="N7" s="142"/>
      <c r="O7" s="142"/>
      <c r="P7" s="143"/>
      <c r="Q7" s="57"/>
      <c r="R7" s="57"/>
      <c r="S7" s="57"/>
      <c r="T7" s="57"/>
      <c r="U7" s="57"/>
      <c r="V7" s="57"/>
      <c r="W7" s="57"/>
      <c r="X7" s="57"/>
      <c r="Y7" s="57"/>
      <c r="Z7" s="57"/>
      <c r="AA7" s="57"/>
      <c r="AB7" s="57"/>
      <c r="AC7" s="57"/>
      <c r="AD7" s="57"/>
      <c r="AE7" s="57"/>
      <c r="AF7" s="57"/>
      <c r="AG7" s="57"/>
      <c r="AH7" s="57"/>
      <c r="AI7" s="57"/>
      <c r="AJ7" s="57"/>
      <c r="AK7" s="57"/>
      <c r="AL7" s="57"/>
      <c r="AM7" s="57"/>
      <c r="AN7" s="57"/>
      <c r="AO7" s="57"/>
    </row>
    <row r="8" spans="1:41" s="16" customFormat="1" ht="30" customHeight="1" x14ac:dyDescent="0.3">
      <c r="A8" s="59"/>
      <c r="B8" s="121" t="s">
        <v>357</v>
      </c>
      <c r="C8" s="30"/>
      <c r="D8" s="215" t="str">
        <f>+'Financial tables'!D$9</f>
        <v/>
      </c>
      <c r="E8" s="215" t="str">
        <f>+'Financial tables'!E$9</f>
        <v/>
      </c>
      <c r="F8" s="215" t="str">
        <f>+'Financial tables'!F$9</f>
        <v/>
      </c>
      <c r="G8" s="215" t="str">
        <f>+'Financial tables'!G$9</f>
        <v xml:space="preserve">Current </v>
      </c>
      <c r="H8" s="215" t="str">
        <f>+'Financial tables'!H$9</f>
        <v>F/cast 1</v>
      </c>
      <c r="I8" s="215" t="s">
        <v>358</v>
      </c>
      <c r="J8" s="215" t="s">
        <v>359</v>
      </c>
      <c r="K8" s="354" t="s">
        <v>360</v>
      </c>
      <c r="L8" s="154" t="s">
        <v>361</v>
      </c>
      <c r="M8" s="147"/>
      <c r="N8" s="147"/>
      <c r="O8" s="147"/>
      <c r="P8" s="148"/>
      <c r="Q8" s="57"/>
      <c r="R8" s="57"/>
      <c r="S8" s="57"/>
      <c r="T8" s="57"/>
      <c r="U8" s="57"/>
      <c r="V8" s="57"/>
      <c r="W8" s="57"/>
      <c r="X8" s="57"/>
      <c r="Y8" s="57"/>
      <c r="Z8" s="57"/>
      <c r="AA8" s="57"/>
      <c r="AB8" s="57"/>
      <c r="AC8" s="57"/>
      <c r="AD8" s="57"/>
      <c r="AE8" s="57"/>
      <c r="AF8" s="57"/>
      <c r="AG8" s="57"/>
      <c r="AH8" s="57"/>
      <c r="AI8" s="57"/>
      <c r="AJ8" s="57"/>
      <c r="AK8" s="57"/>
      <c r="AL8" s="57"/>
      <c r="AM8" s="57"/>
      <c r="AN8" s="57"/>
      <c r="AO8" s="57"/>
    </row>
    <row r="9" spans="1:41" s="16" customFormat="1" ht="13" x14ac:dyDescent="0.35">
      <c r="A9" s="62"/>
      <c r="B9" s="334" t="s">
        <v>362</v>
      </c>
      <c r="C9" s="22"/>
      <c r="D9" s="75" t="str">
        <f>+'Financial tables'!D$10</f>
        <v/>
      </c>
      <c r="E9" s="75" t="str">
        <f>+'Financial tables'!E$10</f>
        <v/>
      </c>
      <c r="F9" s="75" t="str">
        <f>+'Financial tables'!F$10</f>
        <v/>
      </c>
      <c r="G9" s="75" t="str">
        <f>+'Financial tables'!G$10</f>
        <v/>
      </c>
      <c r="H9" s="75" t="str">
        <f>+'Financial tables'!H$10</f>
        <v/>
      </c>
      <c r="I9" s="75" t="str">
        <f>+'Financial tables'!H$10</f>
        <v/>
      </c>
      <c r="J9" s="75" t="str">
        <f>+'Financial tables'!H$10</f>
        <v/>
      </c>
      <c r="K9" s="355"/>
      <c r="L9" s="155"/>
      <c r="M9" s="142"/>
      <c r="N9" s="142"/>
      <c r="O9" s="142"/>
      <c r="P9" s="143"/>
      <c r="Q9" s="57"/>
      <c r="R9" s="57"/>
      <c r="S9" s="57"/>
      <c r="T9" s="57"/>
      <c r="U9" s="57"/>
      <c r="V9" s="57"/>
      <c r="W9" s="57"/>
      <c r="X9" s="57"/>
      <c r="Y9" s="57"/>
      <c r="Z9" s="57"/>
      <c r="AA9" s="57"/>
      <c r="AB9" s="57"/>
      <c r="AC9" s="57"/>
      <c r="AD9" s="57"/>
      <c r="AE9" s="57"/>
      <c r="AF9" s="57"/>
      <c r="AG9" s="57"/>
      <c r="AH9" s="57"/>
      <c r="AI9" s="57"/>
      <c r="AJ9" s="57"/>
      <c r="AK9" s="57"/>
      <c r="AL9" s="57"/>
      <c r="AM9" s="57"/>
      <c r="AN9" s="57"/>
      <c r="AO9" s="57"/>
    </row>
    <row r="10" spans="1:41" customFormat="1" ht="14.5" x14ac:dyDescent="0.35">
      <c r="A10" s="78"/>
      <c r="B10" s="104">
        <v>1</v>
      </c>
      <c r="C10" s="105" t="s">
        <v>313</v>
      </c>
      <c r="D10" s="75"/>
      <c r="E10" s="75"/>
      <c r="F10" s="75"/>
      <c r="G10" s="75"/>
      <c r="H10" s="75"/>
      <c r="I10" s="75"/>
      <c r="J10" s="75"/>
      <c r="K10" s="75"/>
      <c r="L10" s="149"/>
      <c r="M10" s="142"/>
      <c r="N10" s="142"/>
      <c r="O10" s="142"/>
      <c r="P10" s="143"/>
      <c r="Q10" s="89"/>
      <c r="R10" s="89"/>
      <c r="S10" s="89"/>
      <c r="T10" s="89"/>
      <c r="U10" s="89"/>
      <c r="V10" s="89"/>
      <c r="W10" s="89"/>
      <c r="X10" s="89"/>
      <c r="Y10" s="89"/>
      <c r="Z10" s="89"/>
      <c r="AA10" s="89"/>
      <c r="AB10" s="89"/>
      <c r="AC10" s="89"/>
      <c r="AD10" s="89"/>
      <c r="AE10" s="89"/>
      <c r="AF10" s="89"/>
      <c r="AG10" s="89"/>
      <c r="AH10" s="89"/>
      <c r="AI10" s="89"/>
      <c r="AJ10" s="89"/>
      <c r="AK10" s="89"/>
    </row>
    <row r="11" spans="1:41" customFormat="1" ht="14.5" x14ac:dyDescent="0.35">
      <c r="A11" s="78"/>
      <c r="B11" s="104" t="s">
        <v>314</v>
      </c>
      <c r="C11" s="86" t="s">
        <v>315</v>
      </c>
      <c r="D11" s="49">
        <f>+'Contextual data'!D10</f>
        <v>0</v>
      </c>
      <c r="E11" s="49">
        <f>+'Contextual data'!E10</f>
        <v>0</v>
      </c>
      <c r="F11" s="49">
        <f>+'Contextual data'!F10</f>
        <v>0</v>
      </c>
      <c r="G11" s="49">
        <f>+'Contextual data'!G10</f>
        <v>0</v>
      </c>
      <c r="H11" s="49">
        <f>+'Contextual data'!H10</f>
        <v>0</v>
      </c>
      <c r="I11" s="49">
        <f>G11</f>
        <v>0</v>
      </c>
      <c r="J11" s="49">
        <f>H11</f>
        <v>0</v>
      </c>
      <c r="K11" s="49"/>
      <c r="L11" s="150" t="s">
        <v>363</v>
      </c>
      <c r="M11" s="142"/>
      <c r="N11" s="142"/>
      <c r="O11" s="142"/>
      <c r="P11" s="143"/>
      <c r="Q11" s="89"/>
      <c r="R11" s="89"/>
      <c r="S11" s="89"/>
      <c r="T11" s="89"/>
      <c r="U11" s="89"/>
      <c r="V11" s="89"/>
      <c r="W11" s="89"/>
      <c r="X11" s="89"/>
      <c r="Y11" s="89"/>
      <c r="Z11" s="89"/>
      <c r="AA11" s="89"/>
      <c r="AB11" s="89"/>
      <c r="AC11" s="89"/>
      <c r="AD11" s="89"/>
      <c r="AE11" s="89"/>
      <c r="AF11" s="89"/>
      <c r="AG11" s="89"/>
      <c r="AH11" s="89"/>
      <c r="AI11" s="89"/>
      <c r="AJ11" s="89"/>
      <c r="AK11" s="89"/>
    </row>
    <row r="12" spans="1:41" customFormat="1" ht="14.5" x14ac:dyDescent="0.35">
      <c r="A12" s="78"/>
      <c r="B12" s="104" t="s">
        <v>316</v>
      </c>
      <c r="C12" s="86" t="s">
        <v>317</v>
      </c>
      <c r="D12" s="49">
        <f>+'Contextual data'!D11</f>
        <v>0</v>
      </c>
      <c r="E12" s="49">
        <f>+'Contextual data'!E11</f>
        <v>0</v>
      </c>
      <c r="F12" s="49">
        <f>+'Contextual data'!F11</f>
        <v>0</v>
      </c>
      <c r="G12" s="49">
        <f>+'Contextual data'!G11</f>
        <v>0</v>
      </c>
      <c r="H12" s="49">
        <f>+'Contextual data'!H11</f>
        <v>0</v>
      </c>
      <c r="I12" s="49">
        <f>G12</f>
        <v>0</v>
      </c>
      <c r="J12" s="49">
        <f>H12</f>
        <v>0</v>
      </c>
      <c r="K12" s="49"/>
      <c r="L12" s="150" t="s">
        <v>363</v>
      </c>
      <c r="M12" s="142"/>
      <c r="N12" s="142"/>
      <c r="O12" s="142"/>
      <c r="P12" s="143"/>
      <c r="Q12" s="89"/>
      <c r="R12" s="89"/>
      <c r="S12" s="89"/>
      <c r="T12" s="89"/>
      <c r="U12" s="89"/>
      <c r="V12" s="89"/>
      <c r="W12" s="89"/>
      <c r="X12" s="89"/>
      <c r="Y12" s="89"/>
      <c r="Z12" s="89"/>
      <c r="AA12" s="89"/>
      <c r="AB12" s="89"/>
      <c r="AC12" s="89"/>
      <c r="AD12" s="89"/>
      <c r="AE12" s="89"/>
      <c r="AF12" s="89"/>
      <c r="AG12" s="89"/>
      <c r="AH12" s="89"/>
      <c r="AI12" s="89"/>
      <c r="AJ12" s="89"/>
      <c r="AK12" s="89"/>
    </row>
    <row r="13" spans="1:41" customFormat="1" ht="14.5" x14ac:dyDescent="0.35">
      <c r="A13" s="78"/>
      <c r="B13" s="104" t="s">
        <v>37</v>
      </c>
      <c r="C13" s="84" t="s">
        <v>318</v>
      </c>
      <c r="D13" s="49">
        <f>+'Contextual data'!D12</f>
        <v>0</v>
      </c>
      <c r="E13" s="49">
        <f>+'Contextual data'!E12</f>
        <v>0</v>
      </c>
      <c r="F13" s="49">
        <f>+'Contextual data'!F12</f>
        <v>0</v>
      </c>
      <c r="G13" s="49">
        <f>+'Contextual data'!G12</f>
        <v>0</v>
      </c>
      <c r="H13" s="49">
        <f>+'Contextual data'!H12</f>
        <v>0</v>
      </c>
      <c r="I13" s="49">
        <f t="shared" ref="I13" si="0">G13</f>
        <v>0</v>
      </c>
      <c r="J13" s="49">
        <f>IF(OR(K13="",K13=0),0,(G13/K13)*(100%-L13))</f>
        <v>0</v>
      </c>
      <c r="K13" s="207">
        <v>0</v>
      </c>
      <c r="L13" s="150">
        <v>-0.05</v>
      </c>
      <c r="M13" s="142"/>
      <c r="N13" s="142"/>
      <c r="O13" s="142"/>
      <c r="P13" s="143"/>
      <c r="Q13" s="89"/>
      <c r="R13" s="89"/>
      <c r="S13" s="89"/>
      <c r="T13" s="89"/>
      <c r="U13" s="89"/>
      <c r="V13" s="89"/>
      <c r="W13" s="89"/>
      <c r="X13" s="89"/>
      <c r="Y13" s="89"/>
      <c r="Z13" s="89"/>
      <c r="AA13" s="89"/>
      <c r="AB13" s="89"/>
      <c r="AC13" s="89"/>
      <c r="AD13" s="89"/>
      <c r="AE13" s="89"/>
      <c r="AF13" s="89"/>
      <c r="AG13" s="89"/>
      <c r="AH13" s="89"/>
      <c r="AI13" s="89"/>
      <c r="AJ13" s="89"/>
      <c r="AK13" s="89"/>
    </row>
    <row r="14" spans="1:41" customFormat="1" ht="14.5" x14ac:dyDescent="0.35">
      <c r="A14" s="78"/>
      <c r="B14" s="104" t="s">
        <v>39</v>
      </c>
      <c r="C14" s="84" t="s">
        <v>319</v>
      </c>
      <c r="D14" s="49">
        <f>+'Contextual data'!D13</f>
        <v>0</v>
      </c>
      <c r="E14" s="49">
        <f>+'Contextual data'!E13</f>
        <v>0</v>
      </c>
      <c r="F14" s="49">
        <f>+'Contextual data'!F13</f>
        <v>0</v>
      </c>
      <c r="G14" s="49">
        <f>+'Contextual data'!G13</f>
        <v>0</v>
      </c>
      <c r="H14" s="49">
        <f>+'Contextual data'!H13</f>
        <v>0</v>
      </c>
      <c r="I14" s="49">
        <f>G14</f>
        <v>0</v>
      </c>
      <c r="J14" s="49">
        <f>H14</f>
        <v>0</v>
      </c>
      <c r="K14" s="207">
        <v>0</v>
      </c>
      <c r="L14" s="150">
        <v>-0.05</v>
      </c>
      <c r="M14" s="142"/>
      <c r="N14" s="142"/>
      <c r="O14" s="142"/>
      <c r="P14" s="143"/>
      <c r="Q14" s="89"/>
      <c r="R14" s="89"/>
      <c r="S14" s="89"/>
      <c r="T14" s="89"/>
      <c r="U14" s="89"/>
      <c r="V14" s="89"/>
      <c r="W14" s="89"/>
      <c r="X14" s="89"/>
      <c r="Y14" s="89"/>
      <c r="Z14" s="89"/>
      <c r="AA14" s="89"/>
      <c r="AB14" s="89"/>
      <c r="AC14" s="89"/>
      <c r="AD14" s="89"/>
      <c r="AE14" s="89"/>
      <c r="AF14" s="89"/>
      <c r="AG14" s="89"/>
      <c r="AH14" s="89"/>
      <c r="AI14" s="89"/>
      <c r="AJ14" s="89"/>
      <c r="AK14" s="89"/>
    </row>
    <row r="15" spans="1:41" customFormat="1" ht="14.5" x14ac:dyDescent="0.35">
      <c r="A15" s="78"/>
      <c r="B15" s="104" t="s">
        <v>176</v>
      </c>
      <c r="C15" s="84" t="s">
        <v>364</v>
      </c>
      <c r="D15" s="49">
        <f>+'Contextual data'!D14</f>
        <v>0</v>
      </c>
      <c r="E15" s="49">
        <f>+'Contextual data'!E14</f>
        <v>0</v>
      </c>
      <c r="F15" s="49">
        <f>+'Contextual data'!F14</f>
        <v>0</v>
      </c>
      <c r="G15" s="49">
        <f>+'Contextual data'!G14</f>
        <v>0</v>
      </c>
      <c r="H15" s="49">
        <f>+'Contextual data'!H14</f>
        <v>0</v>
      </c>
      <c r="I15" s="49">
        <f t="shared" ref="I15:I24" si="1">G15</f>
        <v>0</v>
      </c>
      <c r="J15" s="49">
        <f>IF(OR(K15="",K15=0),0,(G15/K15)*(100%-L15))</f>
        <v>0</v>
      </c>
      <c r="K15" s="207">
        <v>0</v>
      </c>
      <c r="L15" s="150">
        <v>-0.05</v>
      </c>
      <c r="M15" s="142"/>
      <c r="N15" s="142"/>
      <c r="O15" s="142"/>
      <c r="P15" s="143"/>
      <c r="Q15" s="89"/>
      <c r="R15" s="89"/>
      <c r="S15" s="89"/>
      <c r="T15" s="89"/>
      <c r="U15" s="89"/>
      <c r="V15" s="89"/>
      <c r="W15" s="89"/>
      <c r="X15" s="89"/>
      <c r="Y15" s="89"/>
      <c r="Z15" s="89"/>
      <c r="AA15" s="89"/>
      <c r="AB15" s="89"/>
      <c r="AC15" s="89"/>
      <c r="AD15" s="89"/>
      <c r="AE15" s="89"/>
      <c r="AF15" s="89"/>
      <c r="AG15" s="89"/>
      <c r="AH15" s="89"/>
      <c r="AI15" s="89"/>
      <c r="AJ15" s="89"/>
      <c r="AK15" s="89"/>
    </row>
    <row r="16" spans="1:41" customFormat="1" ht="14.5" x14ac:dyDescent="0.35">
      <c r="A16" s="78"/>
      <c r="B16" s="104" t="s">
        <v>178</v>
      </c>
      <c r="C16" s="86" t="s">
        <v>321</v>
      </c>
      <c r="D16" s="49">
        <f>+'Contextual data'!D15</f>
        <v>0</v>
      </c>
      <c r="E16" s="49">
        <f>+'Contextual data'!E15</f>
        <v>0</v>
      </c>
      <c r="F16" s="49">
        <f>+'Contextual data'!F15</f>
        <v>0</v>
      </c>
      <c r="G16" s="49">
        <f>+'Contextual data'!G15</f>
        <v>0</v>
      </c>
      <c r="H16" s="49">
        <f>+'Contextual data'!H15</f>
        <v>0</v>
      </c>
      <c r="I16" s="49">
        <f t="shared" si="1"/>
        <v>0</v>
      </c>
      <c r="J16" s="49">
        <f>IF(OR(K16="",K16=0),0,(G16/K16)*(100%-L16))</f>
        <v>0</v>
      </c>
      <c r="K16" s="207">
        <v>0</v>
      </c>
      <c r="L16" s="150">
        <v>-0.05</v>
      </c>
      <c r="M16" s="142"/>
      <c r="N16" s="142"/>
      <c r="O16" s="142"/>
      <c r="P16" s="143"/>
      <c r="Q16" s="89"/>
      <c r="R16" s="89"/>
      <c r="S16" s="89"/>
      <c r="T16" s="89"/>
      <c r="U16" s="89"/>
      <c r="V16" s="89"/>
      <c r="W16" s="89"/>
      <c r="X16" s="89"/>
      <c r="Y16" s="89"/>
      <c r="Z16" s="89"/>
      <c r="AA16" s="89"/>
      <c r="AB16" s="89"/>
      <c r="AC16" s="89"/>
      <c r="AD16" s="89"/>
      <c r="AE16" s="89"/>
      <c r="AF16" s="89"/>
      <c r="AG16" s="89"/>
      <c r="AH16" s="89"/>
      <c r="AI16" s="89"/>
      <c r="AJ16" s="89"/>
      <c r="AK16" s="89"/>
    </row>
    <row r="17" spans="1:41" customFormat="1" ht="14.5" x14ac:dyDescent="0.35">
      <c r="A17" s="78"/>
      <c r="B17" s="104" t="s">
        <v>180</v>
      </c>
      <c r="C17" s="86" t="s">
        <v>322</v>
      </c>
      <c r="D17" s="49">
        <f>+'Contextual data'!D16</f>
        <v>0</v>
      </c>
      <c r="E17" s="49">
        <f>+'Contextual data'!E16</f>
        <v>0</v>
      </c>
      <c r="F17" s="49">
        <f>+'Contextual data'!F16</f>
        <v>0</v>
      </c>
      <c r="G17" s="49">
        <f>+'Contextual data'!G16</f>
        <v>0</v>
      </c>
      <c r="H17" s="49">
        <f>+'Contextual data'!H16</f>
        <v>0</v>
      </c>
      <c r="I17" s="49">
        <f t="shared" si="1"/>
        <v>0</v>
      </c>
      <c r="J17" s="109">
        <f>MIN(F17:H17)</f>
        <v>0</v>
      </c>
      <c r="K17" s="49"/>
      <c r="L17" s="139" t="s">
        <v>365</v>
      </c>
      <c r="M17" s="142"/>
      <c r="N17" s="142"/>
      <c r="O17" s="142"/>
      <c r="P17" s="143"/>
      <c r="Q17" s="89"/>
      <c r="R17" s="89"/>
      <c r="S17" s="89"/>
      <c r="T17" s="89"/>
      <c r="U17" s="89"/>
      <c r="V17" s="89"/>
      <c r="W17" s="89"/>
      <c r="X17" s="89"/>
      <c r="Y17" s="89"/>
      <c r="Z17" s="89"/>
      <c r="AA17" s="89"/>
      <c r="AB17" s="89"/>
      <c r="AC17" s="89"/>
      <c r="AD17" s="89"/>
      <c r="AE17" s="89"/>
      <c r="AF17" s="89"/>
      <c r="AG17" s="89"/>
      <c r="AH17" s="89"/>
      <c r="AI17" s="89"/>
      <c r="AJ17" s="89"/>
      <c r="AK17" s="89"/>
    </row>
    <row r="18" spans="1:41" customFormat="1" ht="14.5" x14ac:dyDescent="0.35">
      <c r="A18" s="78"/>
      <c r="B18" s="104" t="s">
        <v>182</v>
      </c>
      <c r="C18" s="86" t="s">
        <v>323</v>
      </c>
      <c r="D18" s="49">
        <f>+'Contextual data'!D17</f>
        <v>0</v>
      </c>
      <c r="E18" s="49">
        <f>+'Contextual data'!E17</f>
        <v>0</v>
      </c>
      <c r="F18" s="49">
        <f>+'Contextual data'!F17</f>
        <v>0</v>
      </c>
      <c r="G18" s="49">
        <f>+'Contextual data'!G17</f>
        <v>0</v>
      </c>
      <c r="H18" s="49">
        <f>+'Contextual data'!H17</f>
        <v>0</v>
      </c>
      <c r="I18" s="49">
        <f>G18</f>
        <v>0</v>
      </c>
      <c r="J18" s="49">
        <f>MIN(F18:H18)</f>
        <v>0</v>
      </c>
      <c r="K18" s="49"/>
      <c r="L18" s="139" t="s">
        <v>365</v>
      </c>
      <c r="M18" s="142"/>
      <c r="N18" s="142"/>
      <c r="O18" s="142"/>
      <c r="P18" s="143"/>
      <c r="Q18" s="89"/>
      <c r="R18" s="89"/>
      <c r="S18" s="89"/>
      <c r="T18" s="89"/>
      <c r="U18" s="89"/>
      <c r="V18" s="89"/>
      <c r="W18" s="89"/>
      <c r="X18" s="89"/>
      <c r="Y18" s="89"/>
      <c r="Z18" s="89"/>
      <c r="AA18" s="89"/>
      <c r="AB18" s="89"/>
      <c r="AC18" s="89"/>
      <c r="AD18" s="89"/>
      <c r="AE18" s="89"/>
      <c r="AF18" s="89"/>
      <c r="AG18" s="89"/>
      <c r="AH18" s="89"/>
      <c r="AI18" s="89"/>
      <c r="AJ18" s="89"/>
      <c r="AK18" s="89"/>
    </row>
    <row r="19" spans="1:41" customFormat="1" ht="14.5" x14ac:dyDescent="0.35">
      <c r="A19" s="78"/>
      <c r="B19" s="104" t="s">
        <v>184</v>
      </c>
      <c r="C19" s="86" t="s">
        <v>323</v>
      </c>
      <c r="D19" s="49">
        <f>+'Contextual data'!D18</f>
        <v>0</v>
      </c>
      <c r="E19" s="49">
        <f>+'Contextual data'!E18</f>
        <v>0</v>
      </c>
      <c r="F19" s="49">
        <f>+'Contextual data'!F18</f>
        <v>0</v>
      </c>
      <c r="G19" s="49">
        <f>+'Contextual data'!G18</f>
        <v>0</v>
      </c>
      <c r="H19" s="49">
        <f>+'Contextual data'!H18</f>
        <v>0</v>
      </c>
      <c r="I19" s="49">
        <f>G19</f>
        <v>0</v>
      </c>
      <c r="J19" s="49">
        <f>MIN(F19:H19)</f>
        <v>0</v>
      </c>
      <c r="K19" s="49"/>
      <c r="L19" s="139" t="s">
        <v>365</v>
      </c>
      <c r="M19" s="142"/>
      <c r="N19" s="142"/>
      <c r="O19" s="142"/>
      <c r="P19" s="143"/>
      <c r="Q19" s="89"/>
      <c r="R19" s="89"/>
      <c r="S19" s="89"/>
      <c r="T19" s="89"/>
      <c r="U19" s="89"/>
      <c r="V19" s="89"/>
      <c r="W19" s="89"/>
      <c r="X19" s="89"/>
      <c r="Y19" s="89"/>
      <c r="Z19" s="89"/>
      <c r="AA19" s="89"/>
      <c r="AB19" s="89"/>
      <c r="AC19" s="89"/>
      <c r="AD19" s="89"/>
      <c r="AE19" s="89"/>
      <c r="AF19" s="89"/>
      <c r="AG19" s="89"/>
      <c r="AH19" s="89"/>
      <c r="AI19" s="89"/>
      <c r="AJ19" s="89"/>
      <c r="AK19" s="89"/>
    </row>
    <row r="20" spans="1:41" customFormat="1" ht="14.5" x14ac:dyDescent="0.35">
      <c r="A20" s="78"/>
      <c r="B20" s="104" t="s">
        <v>186</v>
      </c>
      <c r="C20" s="86" t="s">
        <v>324</v>
      </c>
      <c r="D20" s="49">
        <f>+'Contextual data'!D19</f>
        <v>0</v>
      </c>
      <c r="E20" s="49">
        <f>+'Contextual data'!E19</f>
        <v>0</v>
      </c>
      <c r="F20" s="49">
        <f>+'Contextual data'!F19</f>
        <v>0</v>
      </c>
      <c r="G20" s="49">
        <f>+'Contextual data'!G19</f>
        <v>0</v>
      </c>
      <c r="H20" s="49">
        <f>+'Contextual data'!H19</f>
        <v>0</v>
      </c>
      <c r="I20" s="49">
        <f t="shared" si="1"/>
        <v>0</v>
      </c>
      <c r="J20" s="49">
        <f>MIN(F20:H20)</f>
        <v>0</v>
      </c>
      <c r="K20" s="49"/>
      <c r="L20" s="139" t="s">
        <v>365</v>
      </c>
      <c r="M20" s="142"/>
      <c r="N20" s="142"/>
      <c r="O20" s="142"/>
      <c r="P20" s="143"/>
      <c r="Q20" s="89"/>
      <c r="R20" s="89"/>
      <c r="S20" s="89"/>
      <c r="T20" s="89"/>
      <c r="U20" s="89"/>
      <c r="V20" s="89"/>
      <c r="W20" s="89"/>
      <c r="X20" s="89"/>
      <c r="Y20" s="89"/>
      <c r="Z20" s="89"/>
      <c r="AA20" s="89"/>
      <c r="AB20" s="89"/>
      <c r="AC20" s="89"/>
      <c r="AD20" s="89"/>
      <c r="AE20" s="89"/>
      <c r="AF20" s="89"/>
      <c r="AG20" s="89"/>
      <c r="AH20" s="89"/>
      <c r="AI20" s="89"/>
      <c r="AJ20" s="89"/>
      <c r="AK20" s="89"/>
    </row>
    <row r="21" spans="1:41" customFormat="1" ht="14.5" x14ac:dyDescent="0.35">
      <c r="A21" s="78"/>
      <c r="B21" s="104" t="s">
        <v>188</v>
      </c>
      <c r="C21" s="86" t="s">
        <v>325</v>
      </c>
      <c r="D21" s="49">
        <f>+'Contextual data'!D20</f>
        <v>0</v>
      </c>
      <c r="E21" s="49">
        <f>+'Contextual data'!E20</f>
        <v>0</v>
      </c>
      <c r="F21" s="49">
        <f>+'Contextual data'!F20</f>
        <v>0</v>
      </c>
      <c r="G21" s="49">
        <f>+'Contextual data'!G20</f>
        <v>0</v>
      </c>
      <c r="H21" s="49">
        <f>+'Contextual data'!H20</f>
        <v>0</v>
      </c>
      <c r="I21" s="49">
        <f t="shared" si="1"/>
        <v>0</v>
      </c>
      <c r="J21" s="49">
        <f>IF(OR(K21="",K21=0),0,(G21/K21)*(100%-L21))</f>
        <v>0</v>
      </c>
      <c r="K21" s="207">
        <v>0</v>
      </c>
      <c r="L21" s="150">
        <v>-0.1</v>
      </c>
      <c r="M21" s="142"/>
      <c r="N21" s="142"/>
      <c r="O21" s="142"/>
      <c r="P21" s="143"/>
      <c r="Q21" s="89"/>
      <c r="R21" s="89"/>
      <c r="S21" s="89"/>
      <c r="T21" s="89"/>
      <c r="U21" s="89"/>
      <c r="V21" s="89"/>
      <c r="W21" s="89"/>
      <c r="X21" s="89"/>
      <c r="Y21" s="89"/>
      <c r="Z21" s="89"/>
      <c r="AA21" s="89"/>
      <c r="AB21" s="89"/>
      <c r="AC21" s="89"/>
      <c r="AD21" s="89"/>
      <c r="AE21" s="89"/>
      <c r="AF21" s="89"/>
      <c r="AG21" s="89"/>
      <c r="AH21" s="89"/>
      <c r="AI21" s="89"/>
      <c r="AJ21" s="89"/>
      <c r="AK21" s="89"/>
    </row>
    <row r="22" spans="1:41" customFormat="1" ht="14.5" x14ac:dyDescent="0.35">
      <c r="A22" s="78"/>
      <c r="B22" s="104" t="s">
        <v>190</v>
      </c>
      <c r="C22" s="86" t="s">
        <v>326</v>
      </c>
      <c r="D22" s="49">
        <f>+'Contextual data'!D21</f>
        <v>0</v>
      </c>
      <c r="E22" s="49">
        <f>+'Contextual data'!E21</f>
        <v>0</v>
      </c>
      <c r="F22" s="49">
        <f>+'Contextual data'!F21</f>
        <v>0</v>
      </c>
      <c r="G22" s="49">
        <f>+'Contextual data'!G21</f>
        <v>0</v>
      </c>
      <c r="H22" s="49">
        <f>+'Contextual data'!H21</f>
        <v>0</v>
      </c>
      <c r="I22" s="49">
        <f>G22</f>
        <v>0</v>
      </c>
      <c r="J22" s="49">
        <f>MIN(F22:H22)</f>
        <v>0</v>
      </c>
      <c r="K22" s="49"/>
      <c r="L22" s="139" t="s">
        <v>365</v>
      </c>
      <c r="M22" s="142"/>
      <c r="N22" s="142"/>
      <c r="O22" s="142"/>
      <c r="P22" s="143"/>
      <c r="Q22" s="89"/>
      <c r="R22" s="89"/>
      <c r="S22" s="89"/>
      <c r="T22" s="89"/>
      <c r="U22" s="89"/>
      <c r="V22" s="89"/>
      <c r="W22" s="89"/>
      <c r="X22" s="89"/>
      <c r="Y22" s="89"/>
      <c r="Z22" s="89"/>
      <c r="AA22" s="89"/>
      <c r="AB22" s="89"/>
      <c r="AC22" s="89"/>
      <c r="AD22" s="89"/>
      <c r="AE22" s="89"/>
      <c r="AF22" s="89"/>
      <c r="AG22" s="89"/>
      <c r="AH22" s="89"/>
      <c r="AI22" s="89"/>
      <c r="AJ22" s="89"/>
      <c r="AK22" s="89"/>
    </row>
    <row r="23" spans="1:41" customFormat="1" ht="14.5" x14ac:dyDescent="0.35">
      <c r="A23" s="78"/>
      <c r="B23" s="104" t="s">
        <v>192</v>
      </c>
      <c r="C23" s="86" t="s">
        <v>326</v>
      </c>
      <c r="D23" s="49">
        <f>+'Contextual data'!D22</f>
        <v>0</v>
      </c>
      <c r="E23" s="49">
        <f>+'Contextual data'!E22</f>
        <v>0</v>
      </c>
      <c r="F23" s="49">
        <f>+'Contextual data'!F22</f>
        <v>0</v>
      </c>
      <c r="G23" s="49">
        <f>+'Contextual data'!G22</f>
        <v>0</v>
      </c>
      <c r="H23" s="49">
        <f>+'Contextual data'!H22</f>
        <v>0</v>
      </c>
      <c r="I23" s="49">
        <f>G23</f>
        <v>0</v>
      </c>
      <c r="J23" s="49">
        <f>MIN(F23:H23)</f>
        <v>0</v>
      </c>
      <c r="K23" s="49"/>
      <c r="L23" s="139" t="s">
        <v>365</v>
      </c>
      <c r="M23" s="142"/>
      <c r="N23" s="142"/>
      <c r="O23" s="142"/>
      <c r="P23" s="143"/>
      <c r="Q23" s="89"/>
      <c r="R23" s="89"/>
      <c r="S23" s="89"/>
      <c r="T23" s="89"/>
      <c r="U23" s="89"/>
      <c r="V23" s="89"/>
      <c r="W23" s="89"/>
      <c r="X23" s="89"/>
      <c r="Y23" s="89"/>
      <c r="Z23" s="89"/>
      <c r="AA23" s="89"/>
      <c r="AB23" s="89"/>
      <c r="AC23" s="89"/>
      <c r="AD23" s="89"/>
      <c r="AE23" s="89"/>
      <c r="AF23" s="89"/>
      <c r="AG23" s="89"/>
      <c r="AH23" s="89"/>
      <c r="AI23" s="89"/>
      <c r="AJ23" s="89"/>
      <c r="AK23" s="89"/>
    </row>
    <row r="24" spans="1:41" customFormat="1" ht="14.5" x14ac:dyDescent="0.35">
      <c r="A24" s="78"/>
      <c r="B24" s="104" t="s">
        <v>14</v>
      </c>
      <c r="C24" s="86" t="s">
        <v>327</v>
      </c>
      <c r="D24" s="49">
        <f>+'Contextual data'!D23</f>
        <v>0</v>
      </c>
      <c r="E24" s="49">
        <f>+'Contextual data'!E23</f>
        <v>0</v>
      </c>
      <c r="F24" s="49">
        <f>+'Contextual data'!F23</f>
        <v>0</v>
      </c>
      <c r="G24" s="49">
        <f>+'Contextual data'!G23</f>
        <v>0</v>
      </c>
      <c r="H24" s="49">
        <f>+'Contextual data'!H23</f>
        <v>0</v>
      </c>
      <c r="I24" s="49">
        <f t="shared" si="1"/>
        <v>0</v>
      </c>
      <c r="J24" s="49">
        <f t="shared" ref="J24" si="2">MIN(F24:H24)</f>
        <v>0</v>
      </c>
      <c r="K24" s="49"/>
      <c r="L24" s="139" t="s">
        <v>365</v>
      </c>
      <c r="M24" s="142"/>
      <c r="N24" s="142"/>
      <c r="O24" s="142"/>
      <c r="P24" s="143"/>
      <c r="Q24" s="89"/>
      <c r="R24" s="89"/>
      <c r="S24" s="89"/>
      <c r="T24" s="89"/>
      <c r="U24" s="89"/>
      <c r="V24" s="89"/>
      <c r="W24" s="89"/>
      <c r="X24" s="89"/>
      <c r="Y24" s="89"/>
      <c r="Z24" s="89"/>
      <c r="AA24" s="89"/>
      <c r="AB24" s="89"/>
      <c r="AC24" s="89"/>
      <c r="AD24" s="89"/>
      <c r="AE24" s="89"/>
      <c r="AF24" s="89"/>
      <c r="AG24" s="89"/>
      <c r="AH24" s="89"/>
      <c r="AI24" s="89"/>
      <c r="AJ24" s="89"/>
      <c r="AK24" s="89"/>
    </row>
    <row r="25" spans="1:41" customFormat="1" ht="14.5" x14ac:dyDescent="0.35">
      <c r="A25" s="79"/>
      <c r="B25" s="107" t="s">
        <v>328</v>
      </c>
      <c r="C25" s="105" t="s">
        <v>329</v>
      </c>
      <c r="D25" s="80">
        <f>SUM(D10:D24)</f>
        <v>0</v>
      </c>
      <c r="E25" s="80">
        <f t="shared" ref="E25:J25" si="3">SUM(E10:E24)</f>
        <v>0</v>
      </c>
      <c r="F25" s="80">
        <f t="shared" si="3"/>
        <v>0</v>
      </c>
      <c r="G25" s="80">
        <f t="shared" si="3"/>
        <v>0</v>
      </c>
      <c r="H25" s="80">
        <f t="shared" si="3"/>
        <v>0</v>
      </c>
      <c r="I25" s="80">
        <f t="shared" si="3"/>
        <v>0</v>
      </c>
      <c r="J25" s="80">
        <f t="shared" si="3"/>
        <v>0</v>
      </c>
      <c r="K25" s="4"/>
      <c r="L25" s="151"/>
      <c r="M25" s="142"/>
      <c r="N25" s="142"/>
      <c r="O25" s="142"/>
      <c r="P25" s="143"/>
      <c r="Q25" s="89"/>
      <c r="R25" s="89"/>
      <c r="S25" s="89"/>
      <c r="T25" s="89"/>
      <c r="U25" s="89"/>
      <c r="V25" s="89"/>
      <c r="W25" s="89"/>
      <c r="X25" s="89"/>
      <c r="Y25" s="89"/>
      <c r="Z25" s="89"/>
      <c r="AA25" s="89"/>
      <c r="AB25" s="89"/>
      <c r="AC25" s="89"/>
      <c r="AD25" s="89"/>
      <c r="AE25" s="89"/>
      <c r="AF25" s="89"/>
      <c r="AG25" s="89"/>
      <c r="AH25" s="89"/>
      <c r="AI25" s="89"/>
      <c r="AJ25" s="89"/>
      <c r="AK25" s="89"/>
    </row>
    <row r="26" spans="1:41" customFormat="1" ht="14.5" x14ac:dyDescent="0.35">
      <c r="A26" s="79"/>
      <c r="B26" s="107"/>
      <c r="C26" s="105"/>
      <c r="D26" s="32"/>
      <c r="E26" s="32"/>
      <c r="F26" s="32"/>
      <c r="G26" s="32"/>
      <c r="H26" s="32"/>
      <c r="I26" s="4"/>
      <c r="J26" s="4"/>
      <c r="K26" s="4"/>
      <c r="L26" s="151"/>
      <c r="M26" s="142"/>
      <c r="N26" s="142"/>
      <c r="O26" s="142"/>
      <c r="P26" s="143"/>
      <c r="Q26" s="89"/>
      <c r="R26" s="89"/>
      <c r="S26" s="89"/>
      <c r="T26" s="89"/>
      <c r="U26" s="89"/>
      <c r="V26" s="89"/>
      <c r="W26" s="89"/>
      <c r="X26" s="89"/>
      <c r="Y26" s="89"/>
      <c r="Z26" s="89"/>
      <c r="AA26" s="89"/>
      <c r="AB26" s="89"/>
      <c r="AC26" s="89"/>
      <c r="AD26" s="89"/>
      <c r="AE26" s="89"/>
      <c r="AF26" s="89"/>
      <c r="AG26" s="89"/>
      <c r="AH26" s="89"/>
      <c r="AI26" s="89"/>
      <c r="AJ26" s="89"/>
      <c r="AK26" s="89"/>
    </row>
    <row r="27" spans="1:41" customFormat="1" ht="14.5" x14ac:dyDescent="0.35">
      <c r="A27" s="79"/>
      <c r="B27" s="107"/>
      <c r="C27" s="105"/>
      <c r="D27" s="32"/>
      <c r="E27" s="32"/>
      <c r="F27" s="32"/>
      <c r="G27" s="32"/>
      <c r="H27" s="32"/>
      <c r="I27" s="4"/>
      <c r="J27" s="4"/>
      <c r="K27" s="4"/>
      <c r="L27" s="151"/>
      <c r="M27" s="142"/>
      <c r="N27" s="142"/>
      <c r="O27" s="142"/>
      <c r="P27" s="143"/>
      <c r="Q27" s="89"/>
      <c r="R27" s="89"/>
      <c r="S27" s="89"/>
      <c r="T27" s="89"/>
      <c r="U27" s="89"/>
      <c r="V27" s="89"/>
      <c r="W27" s="89"/>
      <c r="X27" s="89"/>
      <c r="Y27" s="89"/>
      <c r="Z27" s="89"/>
      <c r="AA27" s="89"/>
      <c r="AB27" s="89"/>
      <c r="AC27" s="89"/>
      <c r="AD27" s="89"/>
      <c r="AE27" s="89"/>
      <c r="AF27" s="89"/>
      <c r="AG27" s="89"/>
      <c r="AH27" s="89"/>
      <c r="AI27" s="89"/>
      <c r="AJ27" s="89"/>
      <c r="AK27" s="89"/>
    </row>
    <row r="28" spans="1:41" customFormat="1" ht="28.5" customHeight="1" x14ac:dyDescent="0.35">
      <c r="A28" s="79"/>
      <c r="B28" s="107"/>
      <c r="C28" s="105"/>
      <c r="D28" s="213" t="str">
        <f t="shared" ref="D28:K28" si="4">+D8</f>
        <v/>
      </c>
      <c r="E28" s="213" t="str">
        <f t="shared" si="4"/>
        <v/>
      </c>
      <c r="F28" s="213" t="str">
        <f t="shared" si="4"/>
        <v/>
      </c>
      <c r="G28" s="213" t="str">
        <f t="shared" si="4"/>
        <v xml:space="preserve">Current </v>
      </c>
      <c r="H28" s="213" t="str">
        <f t="shared" si="4"/>
        <v>F/cast 1</v>
      </c>
      <c r="I28" s="214" t="str">
        <f t="shared" si="4"/>
        <v>Downside 1 - nil growth</v>
      </c>
      <c r="J28" s="214" t="str">
        <f t="shared" si="4"/>
        <v>Downside 2 - standard</v>
      </c>
      <c r="K28" s="356" t="str">
        <f t="shared" si="4"/>
        <v>Average course length (years)</v>
      </c>
      <c r="L28" s="151"/>
      <c r="M28" s="142"/>
      <c r="N28" s="142"/>
      <c r="O28" s="142"/>
      <c r="P28" s="143"/>
      <c r="Q28" s="89"/>
      <c r="R28" s="89"/>
      <c r="S28" s="89"/>
      <c r="T28" s="89"/>
      <c r="U28" s="89"/>
      <c r="V28" s="89"/>
      <c r="W28" s="89"/>
      <c r="X28" s="89"/>
      <c r="Y28" s="89"/>
      <c r="Z28" s="89"/>
      <c r="AA28" s="89"/>
      <c r="AB28" s="89"/>
      <c r="AC28" s="89"/>
      <c r="AD28" s="89"/>
      <c r="AE28" s="89"/>
      <c r="AF28" s="89"/>
      <c r="AG28" s="89"/>
      <c r="AH28" s="89"/>
      <c r="AI28" s="89"/>
      <c r="AJ28" s="89"/>
      <c r="AK28" s="89"/>
    </row>
    <row r="29" spans="1:41" customFormat="1" ht="14.5" x14ac:dyDescent="0.35">
      <c r="A29" s="79"/>
      <c r="B29" s="29"/>
      <c r="C29" s="105"/>
      <c r="D29" s="75" t="str">
        <f>+'Financial tables'!D$10</f>
        <v/>
      </c>
      <c r="E29" s="75" t="str">
        <f>+'Financial tables'!E$10</f>
        <v/>
      </c>
      <c r="F29" s="75" t="str">
        <f>+'Financial tables'!F$10</f>
        <v/>
      </c>
      <c r="G29" s="75" t="str">
        <f>+'Financial tables'!G$10</f>
        <v/>
      </c>
      <c r="H29" s="75" t="str">
        <f>+'Financial tables'!H$10</f>
        <v/>
      </c>
      <c r="I29" s="75" t="str">
        <f>+'Financial tables'!H$10</f>
        <v/>
      </c>
      <c r="J29" s="75" t="str">
        <f>+'Financial tables'!H$10</f>
        <v/>
      </c>
      <c r="K29" s="356"/>
      <c r="L29" s="151"/>
      <c r="M29" s="142"/>
      <c r="N29" s="142"/>
      <c r="O29" s="142"/>
      <c r="P29" s="143"/>
      <c r="Q29" s="89"/>
      <c r="R29" s="89"/>
      <c r="S29" s="89"/>
      <c r="T29" s="89"/>
      <c r="U29" s="89"/>
      <c r="V29" s="89"/>
      <c r="W29" s="89"/>
      <c r="X29" s="89"/>
      <c r="Y29" s="89"/>
      <c r="Z29" s="89"/>
      <c r="AA29" s="89"/>
      <c r="AB29" s="89"/>
      <c r="AC29" s="89"/>
      <c r="AD29" s="89"/>
      <c r="AE29" s="89"/>
      <c r="AF29" s="89"/>
      <c r="AG29" s="89"/>
      <c r="AH29" s="89"/>
      <c r="AI29" s="89"/>
      <c r="AJ29" s="89"/>
      <c r="AK29" s="89"/>
    </row>
    <row r="30" spans="1:41" s="16" customFormat="1" ht="13" x14ac:dyDescent="0.35">
      <c r="A30" s="62"/>
      <c r="B30" s="81" t="s">
        <v>171</v>
      </c>
      <c r="C30" s="22"/>
      <c r="D30" s="82" t="str">
        <f>+'Financial tables'!D$11</f>
        <v>select</v>
      </c>
      <c r="E30" s="82" t="str">
        <f>+'Financial tables'!E$11</f>
        <v>select</v>
      </c>
      <c r="F30" s="82" t="str">
        <f>+'Financial tables'!F$11</f>
        <v>select</v>
      </c>
      <c r="G30" s="82" t="str">
        <f>+'Financial tables'!G$11</f>
        <v>select</v>
      </c>
      <c r="H30" s="82" t="str">
        <f>+'Financial tables'!H$11</f>
        <v>select</v>
      </c>
      <c r="I30" s="82" t="str">
        <f>+'Financial tables'!I$11</f>
        <v>select</v>
      </c>
      <c r="J30" s="82" t="str">
        <f>+'Financial tables'!J$11</f>
        <v>select</v>
      </c>
      <c r="K30" s="82"/>
      <c r="L30" s="152"/>
      <c r="M30" s="142"/>
      <c r="N30" s="142"/>
      <c r="O30" s="142"/>
      <c r="P30" s="143"/>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row>
    <row r="31" spans="1:41" s="16" customFormat="1" ht="13" x14ac:dyDescent="0.35">
      <c r="A31" s="62"/>
      <c r="B31" s="101">
        <v>1.1000000000000001</v>
      </c>
      <c r="C31" s="22" t="s">
        <v>172</v>
      </c>
      <c r="D31" s="63"/>
      <c r="E31" s="63"/>
      <c r="F31" s="63"/>
      <c r="G31" s="63"/>
      <c r="H31" s="63"/>
      <c r="I31" s="64"/>
      <c r="J31" s="64"/>
      <c r="K31" s="64"/>
      <c r="L31" s="153"/>
      <c r="M31" s="142"/>
      <c r="N31" s="142"/>
      <c r="O31" s="142"/>
      <c r="P31" s="143"/>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row>
    <row r="32" spans="1:41" s="16" customFormat="1" x14ac:dyDescent="0.35">
      <c r="A32" s="62"/>
      <c r="B32" s="46" t="s">
        <v>366</v>
      </c>
      <c r="C32" s="84" t="s">
        <v>173</v>
      </c>
      <c r="D32" s="49">
        <f>+'Financial tables'!D13</f>
        <v>0</v>
      </c>
      <c r="E32" s="49">
        <f>+'Financial tables'!E13</f>
        <v>0</v>
      </c>
      <c r="F32" s="49">
        <f>+'Financial tables'!F13</f>
        <v>0</v>
      </c>
      <c r="G32" s="49">
        <f>+'Financial tables'!G13</f>
        <v>0</v>
      </c>
      <c r="H32" s="49">
        <f>+'Financial tables'!H13</f>
        <v>0</v>
      </c>
      <c r="I32" s="49">
        <f>G32</f>
        <v>0</v>
      </c>
      <c r="J32" s="49">
        <f>G32*(100%-L32)</f>
        <v>0</v>
      </c>
      <c r="K32" s="49"/>
      <c r="L32" s="150">
        <v>-0.05</v>
      </c>
      <c r="M32" s="142"/>
      <c r="N32" s="142"/>
      <c r="O32" s="142"/>
      <c r="P32" s="143"/>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row>
    <row r="33" spans="1:41" s="16" customFormat="1" x14ac:dyDescent="0.35">
      <c r="A33" s="62"/>
      <c r="B33" s="294" t="s">
        <v>367</v>
      </c>
      <c r="C33" s="84" t="s">
        <v>174</v>
      </c>
      <c r="D33" s="49">
        <f>+'Financial tables'!D14</f>
        <v>0</v>
      </c>
      <c r="E33" s="49">
        <f>+'Financial tables'!E14</f>
        <v>0</v>
      </c>
      <c r="F33" s="49">
        <f>+'Financial tables'!F14</f>
        <v>0</v>
      </c>
      <c r="G33" s="49">
        <f>+'Financial tables'!G14</f>
        <v>0</v>
      </c>
      <c r="H33" s="49">
        <f>+'Financial tables'!H14</f>
        <v>0</v>
      </c>
      <c r="I33" s="49">
        <f t="shared" ref="I33:I35" si="5">G33</f>
        <v>0</v>
      </c>
      <c r="J33" s="49">
        <f t="shared" ref="J33:J36" si="6">IF(OR(K33="",K33=0),0,(G33/K33)*(100%-L33))</f>
        <v>0</v>
      </c>
      <c r="K33" s="208">
        <f>K13</f>
        <v>0</v>
      </c>
      <c r="L33" s="150">
        <f>L13</f>
        <v>-0.05</v>
      </c>
      <c r="M33" s="142"/>
      <c r="N33" s="142"/>
      <c r="O33" s="142"/>
      <c r="P33" s="143"/>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row>
    <row r="34" spans="1:41" s="16" customFormat="1" x14ac:dyDescent="0.35">
      <c r="A34" s="62"/>
      <c r="B34" s="294" t="s">
        <v>368</v>
      </c>
      <c r="C34" s="84" t="s">
        <v>175</v>
      </c>
      <c r="D34" s="49">
        <f>+'Financial tables'!D15</f>
        <v>0</v>
      </c>
      <c r="E34" s="49">
        <f>+'Financial tables'!E15</f>
        <v>0</v>
      </c>
      <c r="F34" s="49">
        <f>+'Financial tables'!F15</f>
        <v>0</v>
      </c>
      <c r="G34" s="49">
        <f>+'Financial tables'!G15</f>
        <v>0</v>
      </c>
      <c r="H34" s="49">
        <f>+'Financial tables'!H15</f>
        <v>0</v>
      </c>
      <c r="I34" s="49">
        <f t="shared" si="5"/>
        <v>0</v>
      </c>
      <c r="J34" s="49">
        <f t="shared" si="6"/>
        <v>0</v>
      </c>
      <c r="K34" s="208">
        <f t="shared" ref="K34:L34" si="7">K14</f>
        <v>0</v>
      </c>
      <c r="L34" s="150">
        <f t="shared" si="7"/>
        <v>-0.05</v>
      </c>
      <c r="M34" s="142"/>
      <c r="N34" s="142"/>
      <c r="O34" s="142"/>
      <c r="P34" s="143"/>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row>
    <row r="35" spans="1:41" s="16" customFormat="1" x14ac:dyDescent="0.35">
      <c r="A35" s="62"/>
      <c r="B35" s="294" t="s">
        <v>369</v>
      </c>
      <c r="C35" s="84" t="s">
        <v>370</v>
      </c>
      <c r="D35" s="49">
        <f>+'Financial tables'!D16</f>
        <v>0</v>
      </c>
      <c r="E35" s="49">
        <f>+'Financial tables'!E16</f>
        <v>0</v>
      </c>
      <c r="F35" s="49">
        <f>+'Financial tables'!F16</f>
        <v>0</v>
      </c>
      <c r="G35" s="49">
        <f>+'Financial tables'!G16</f>
        <v>0</v>
      </c>
      <c r="H35" s="49">
        <f>+'Financial tables'!H16</f>
        <v>0</v>
      </c>
      <c r="I35" s="49">
        <f t="shared" si="5"/>
        <v>0</v>
      </c>
      <c r="J35" s="49">
        <f t="shared" si="6"/>
        <v>0</v>
      </c>
      <c r="K35" s="208">
        <f t="shared" ref="K35:L35" si="8">K15</f>
        <v>0</v>
      </c>
      <c r="L35" s="150">
        <f t="shared" si="8"/>
        <v>-0.05</v>
      </c>
      <c r="M35" s="142"/>
      <c r="N35" s="142"/>
      <c r="O35" s="142"/>
      <c r="P35" s="143"/>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row>
    <row r="36" spans="1:41" s="16" customFormat="1" x14ac:dyDescent="0.25">
      <c r="A36" s="62"/>
      <c r="B36" s="104" t="s">
        <v>178</v>
      </c>
      <c r="C36" s="86" t="s">
        <v>321</v>
      </c>
      <c r="D36" s="49">
        <f>+'Financial tables'!D17</f>
        <v>0</v>
      </c>
      <c r="E36" s="49">
        <f>+'Financial tables'!E17</f>
        <v>0</v>
      </c>
      <c r="F36" s="49">
        <f>+'Financial tables'!F17</f>
        <v>0</v>
      </c>
      <c r="G36" s="49">
        <f>+'Financial tables'!G17</f>
        <v>0</v>
      </c>
      <c r="H36" s="49">
        <f>+'Financial tables'!H17</f>
        <v>0</v>
      </c>
      <c r="I36" s="49">
        <f t="shared" ref="I36:I43" si="9">G36</f>
        <v>0</v>
      </c>
      <c r="J36" s="49">
        <f t="shared" si="6"/>
        <v>0</v>
      </c>
      <c r="K36" s="208">
        <f t="shared" ref="K36:L36" si="10">K16</f>
        <v>0</v>
      </c>
      <c r="L36" s="150">
        <f t="shared" si="10"/>
        <v>-0.05</v>
      </c>
      <c r="M36" s="142"/>
      <c r="N36" s="142"/>
      <c r="O36" s="142"/>
      <c r="P36" s="143"/>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row>
    <row r="37" spans="1:41" s="16" customFormat="1" x14ac:dyDescent="0.25">
      <c r="A37" s="62"/>
      <c r="B37" s="104" t="s">
        <v>180</v>
      </c>
      <c r="C37" s="86" t="s">
        <v>322</v>
      </c>
      <c r="D37" s="49">
        <f>+'Financial tables'!D18</f>
        <v>0</v>
      </c>
      <c r="E37" s="49">
        <f>+'Financial tables'!E18</f>
        <v>0</v>
      </c>
      <c r="F37" s="49">
        <f>+'Financial tables'!F18</f>
        <v>0</v>
      </c>
      <c r="G37" s="49">
        <f>+'Financial tables'!G18</f>
        <v>0</v>
      </c>
      <c r="H37" s="49">
        <f>+'Financial tables'!H18</f>
        <v>0</v>
      </c>
      <c r="I37" s="49">
        <f t="shared" si="9"/>
        <v>0</v>
      </c>
      <c r="J37" s="49">
        <f>MIN(F37:H37)</f>
        <v>0</v>
      </c>
      <c r="K37" s="208"/>
      <c r="L37" s="150" t="str">
        <f t="shared" ref="L37:L39" si="11">L17</f>
        <v>Lowest of years 3 to year 5</v>
      </c>
      <c r="M37" s="142"/>
      <c r="N37" s="142"/>
      <c r="O37" s="142"/>
      <c r="P37" s="143"/>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row>
    <row r="38" spans="1:41" s="16" customFormat="1" x14ac:dyDescent="0.25">
      <c r="A38" s="62"/>
      <c r="B38" s="104" t="s">
        <v>182</v>
      </c>
      <c r="C38" s="86" t="s">
        <v>323</v>
      </c>
      <c r="D38" s="49">
        <f>+'Financial tables'!D19</f>
        <v>0</v>
      </c>
      <c r="E38" s="49">
        <f>+'Financial tables'!E19</f>
        <v>0</v>
      </c>
      <c r="F38" s="49">
        <f>+'Financial tables'!F19</f>
        <v>0</v>
      </c>
      <c r="G38" s="49">
        <f>+'Financial tables'!G19</f>
        <v>0</v>
      </c>
      <c r="H38" s="49">
        <f>+'Financial tables'!H19</f>
        <v>0</v>
      </c>
      <c r="I38" s="49">
        <f t="shared" ref="I38:I39" si="12">G38</f>
        <v>0</v>
      </c>
      <c r="J38" s="49">
        <f t="shared" ref="J38:J39" si="13">MIN(F38:H38)</f>
        <v>0</v>
      </c>
      <c r="K38" s="208"/>
      <c r="L38" s="150" t="str">
        <f t="shared" si="11"/>
        <v>Lowest of years 3 to year 5</v>
      </c>
      <c r="M38" s="142"/>
      <c r="N38" s="142"/>
      <c r="O38" s="142"/>
      <c r="P38" s="143"/>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row>
    <row r="39" spans="1:41" s="16" customFormat="1" x14ac:dyDescent="0.25">
      <c r="A39" s="62"/>
      <c r="B39" s="104" t="s">
        <v>184</v>
      </c>
      <c r="C39" s="86" t="s">
        <v>323</v>
      </c>
      <c r="D39" s="49">
        <f>+'Financial tables'!D20</f>
        <v>0</v>
      </c>
      <c r="E39" s="49">
        <f>+'Financial tables'!E20</f>
        <v>0</v>
      </c>
      <c r="F39" s="49">
        <f>+'Financial tables'!F20</f>
        <v>0</v>
      </c>
      <c r="G39" s="49">
        <f>+'Financial tables'!G20</f>
        <v>0</v>
      </c>
      <c r="H39" s="49">
        <f>+'Financial tables'!H20</f>
        <v>0</v>
      </c>
      <c r="I39" s="49">
        <f t="shared" si="12"/>
        <v>0</v>
      </c>
      <c r="J39" s="49">
        <f t="shared" si="13"/>
        <v>0</v>
      </c>
      <c r="K39" s="208"/>
      <c r="L39" s="150" t="str">
        <f t="shared" si="11"/>
        <v>Lowest of years 3 to year 5</v>
      </c>
      <c r="M39" s="142"/>
      <c r="N39" s="142"/>
      <c r="O39" s="142"/>
      <c r="P39" s="143"/>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row>
    <row r="40" spans="1:41" s="16" customFormat="1" x14ac:dyDescent="0.25">
      <c r="A40" s="62"/>
      <c r="B40" s="104" t="s">
        <v>186</v>
      </c>
      <c r="C40" s="86" t="s">
        <v>324</v>
      </c>
      <c r="D40" s="49">
        <f>+'Financial tables'!D21</f>
        <v>0</v>
      </c>
      <c r="E40" s="49">
        <f>+'Financial tables'!E21</f>
        <v>0</v>
      </c>
      <c r="F40" s="49">
        <f>+'Financial tables'!F21</f>
        <v>0</v>
      </c>
      <c r="G40" s="49">
        <f>+'Financial tables'!G21</f>
        <v>0</v>
      </c>
      <c r="H40" s="49">
        <f>+'Financial tables'!H21</f>
        <v>0</v>
      </c>
      <c r="I40" s="49">
        <f t="shared" si="9"/>
        <v>0</v>
      </c>
      <c r="J40" s="49">
        <f>MIN(F40:H40)</f>
        <v>0</v>
      </c>
      <c r="K40" s="208"/>
      <c r="L40" s="150" t="str">
        <f t="shared" ref="L40" si="14">L20</f>
        <v>Lowest of years 3 to year 5</v>
      </c>
      <c r="M40" s="142"/>
      <c r="N40" s="142"/>
      <c r="O40" s="142"/>
      <c r="P40" s="143"/>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row>
    <row r="41" spans="1:41" s="16" customFormat="1" x14ac:dyDescent="0.25">
      <c r="A41" s="62"/>
      <c r="B41" s="104" t="s">
        <v>188</v>
      </c>
      <c r="C41" s="86" t="s">
        <v>325</v>
      </c>
      <c r="D41" s="49">
        <f>+'Financial tables'!D22</f>
        <v>0</v>
      </c>
      <c r="E41" s="49">
        <f>+'Financial tables'!E22</f>
        <v>0</v>
      </c>
      <c r="F41" s="49">
        <f>+'Financial tables'!F22</f>
        <v>0</v>
      </c>
      <c r="G41" s="49">
        <f>+'Financial tables'!G22</f>
        <v>0</v>
      </c>
      <c r="H41" s="49">
        <f>+'Financial tables'!H22</f>
        <v>0</v>
      </c>
      <c r="I41" s="49">
        <f t="shared" si="9"/>
        <v>0</v>
      </c>
      <c r="J41" s="49">
        <f>IF(OR(K41="",K41=0),0,(G41/K41)*(100%-L41))</f>
        <v>0</v>
      </c>
      <c r="K41" s="208">
        <f t="shared" ref="K41:L41" si="15">K21</f>
        <v>0</v>
      </c>
      <c r="L41" s="150">
        <f t="shared" si="15"/>
        <v>-0.1</v>
      </c>
      <c r="M41" s="142"/>
      <c r="N41" s="142"/>
      <c r="O41" s="142"/>
      <c r="P41" s="143"/>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row>
    <row r="42" spans="1:41" s="16" customFormat="1" x14ac:dyDescent="0.25">
      <c r="A42" s="62"/>
      <c r="B42" s="104" t="s">
        <v>190</v>
      </c>
      <c r="C42" s="86" t="s">
        <v>326</v>
      </c>
      <c r="D42" s="49">
        <f>+'Financial tables'!D23</f>
        <v>0</v>
      </c>
      <c r="E42" s="49">
        <f>+'Financial tables'!E23</f>
        <v>0</v>
      </c>
      <c r="F42" s="49">
        <f>+'Financial tables'!F23</f>
        <v>0</v>
      </c>
      <c r="G42" s="49">
        <f>+'Financial tables'!G23</f>
        <v>0</v>
      </c>
      <c r="H42" s="49">
        <f>+'Financial tables'!H23</f>
        <v>0</v>
      </c>
      <c r="I42" s="49">
        <f t="shared" si="9"/>
        <v>0</v>
      </c>
      <c r="J42" s="49">
        <f t="shared" ref="J42:J43" si="16">MIN(F42:H42)</f>
        <v>0</v>
      </c>
      <c r="K42" s="208"/>
      <c r="L42" s="150" t="str">
        <f t="shared" ref="L42:L44" si="17">L22</f>
        <v>Lowest of years 3 to year 5</v>
      </c>
      <c r="M42" s="142"/>
      <c r="N42" s="142"/>
      <c r="O42" s="142"/>
      <c r="P42" s="143"/>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row>
    <row r="43" spans="1:41" s="16" customFormat="1" x14ac:dyDescent="0.25">
      <c r="A43" s="62"/>
      <c r="B43" s="104" t="s">
        <v>192</v>
      </c>
      <c r="C43" s="86" t="s">
        <v>326</v>
      </c>
      <c r="D43" s="49">
        <f>+'Financial tables'!D24</f>
        <v>0</v>
      </c>
      <c r="E43" s="49">
        <f>+'Financial tables'!E24</f>
        <v>0</v>
      </c>
      <c r="F43" s="49">
        <f>+'Financial tables'!F24</f>
        <v>0</v>
      </c>
      <c r="G43" s="49">
        <f>+'Financial tables'!G24</f>
        <v>0</v>
      </c>
      <c r="H43" s="49">
        <f>+'Financial tables'!H24</f>
        <v>0</v>
      </c>
      <c r="I43" s="49">
        <f t="shared" si="9"/>
        <v>0</v>
      </c>
      <c r="J43" s="49">
        <f t="shared" si="16"/>
        <v>0</v>
      </c>
      <c r="K43" s="208"/>
      <c r="L43" s="150" t="str">
        <f t="shared" si="17"/>
        <v>Lowest of years 3 to year 5</v>
      </c>
      <c r="M43" s="142"/>
      <c r="N43" s="142"/>
      <c r="O43" s="142"/>
      <c r="P43" s="143"/>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row>
    <row r="44" spans="1:41" s="16" customFormat="1" x14ac:dyDescent="0.25">
      <c r="A44" s="62"/>
      <c r="B44" s="104" t="s">
        <v>14</v>
      </c>
      <c r="C44" s="86" t="s">
        <v>327</v>
      </c>
      <c r="D44" s="49">
        <f>+'Financial tables'!D25</f>
        <v>0</v>
      </c>
      <c r="E44" s="49">
        <f>+'Financial tables'!E25</f>
        <v>0</v>
      </c>
      <c r="F44" s="49">
        <f>+'Financial tables'!F25</f>
        <v>0</v>
      </c>
      <c r="G44" s="49">
        <f>+'Financial tables'!G25</f>
        <v>0</v>
      </c>
      <c r="H44" s="49">
        <f>+'Financial tables'!H25</f>
        <v>0</v>
      </c>
      <c r="I44" s="49">
        <f>G44</f>
        <v>0</v>
      </c>
      <c r="J44" s="49">
        <f>MIN(F44:H44)</f>
        <v>0</v>
      </c>
      <c r="K44" s="208"/>
      <c r="L44" s="150" t="str">
        <f t="shared" si="17"/>
        <v>Lowest of years 3 to year 5</v>
      </c>
      <c r="M44" s="142"/>
      <c r="N44" s="142"/>
      <c r="O44" s="142"/>
      <c r="P44" s="143"/>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row>
    <row r="45" spans="1:41" s="16" customFormat="1" x14ac:dyDescent="0.35">
      <c r="A45" s="62"/>
      <c r="B45" s="294" t="s">
        <v>371</v>
      </c>
      <c r="C45" s="84" t="s">
        <v>372</v>
      </c>
      <c r="D45" s="49">
        <f>+'Financial tables'!D26</f>
        <v>0</v>
      </c>
      <c r="E45" s="49">
        <f>+'Financial tables'!E26</f>
        <v>0</v>
      </c>
      <c r="F45" s="49">
        <f>+'Financial tables'!F26</f>
        <v>0</v>
      </c>
      <c r="G45" s="49">
        <f>+'Financial tables'!G26</f>
        <v>0</v>
      </c>
      <c r="H45" s="49">
        <f>+'Financial tables'!H26</f>
        <v>0</v>
      </c>
      <c r="I45" s="49">
        <f>H45</f>
        <v>0</v>
      </c>
      <c r="J45" s="109">
        <f>H45</f>
        <v>0</v>
      </c>
      <c r="K45" s="49"/>
      <c r="L45" s="139" t="s">
        <v>373</v>
      </c>
      <c r="M45" s="142"/>
      <c r="N45" s="142"/>
      <c r="O45" s="142"/>
      <c r="P45" s="143"/>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row>
    <row r="46" spans="1:41" s="16" customFormat="1" x14ac:dyDescent="0.35">
      <c r="A46" s="62"/>
      <c r="B46" s="46" t="s">
        <v>374</v>
      </c>
      <c r="C46" s="84" t="s">
        <v>196</v>
      </c>
      <c r="D46" s="49">
        <f>+'Financial tables'!D27</f>
        <v>0</v>
      </c>
      <c r="E46" s="49">
        <f>+'Financial tables'!E27</f>
        <v>0</v>
      </c>
      <c r="F46" s="49">
        <f>+'Financial tables'!F27</f>
        <v>0</v>
      </c>
      <c r="G46" s="49">
        <f>+'Financial tables'!G27</f>
        <v>0</v>
      </c>
      <c r="H46" s="49">
        <f>+'Financial tables'!H27</f>
        <v>0</v>
      </c>
      <c r="I46" s="49">
        <f>H46</f>
        <v>0</v>
      </c>
      <c r="J46" s="49">
        <f>H46</f>
        <v>0</v>
      </c>
      <c r="K46" s="49"/>
      <c r="L46" s="139" t="s">
        <v>373</v>
      </c>
      <c r="M46" s="142"/>
      <c r="N46" s="142"/>
      <c r="O46" s="142"/>
      <c r="P46" s="143"/>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row>
    <row r="47" spans="1:41" s="16" customFormat="1" x14ac:dyDescent="0.35">
      <c r="A47" s="62"/>
      <c r="B47" s="46" t="s">
        <v>375</v>
      </c>
      <c r="C47" s="84" t="s">
        <v>197</v>
      </c>
      <c r="D47" s="49">
        <f>+'Financial tables'!D28</f>
        <v>0</v>
      </c>
      <c r="E47" s="49">
        <f>+'Financial tables'!E28</f>
        <v>0</v>
      </c>
      <c r="F47" s="49">
        <f>+'Financial tables'!F28</f>
        <v>0</v>
      </c>
      <c r="G47" s="49">
        <f>+'Financial tables'!G28</f>
        <v>0</v>
      </c>
      <c r="H47" s="49">
        <f>+'Financial tables'!H28</f>
        <v>0</v>
      </c>
      <c r="I47" s="49">
        <f t="shared" ref="I47:I49" si="18">H47</f>
        <v>0</v>
      </c>
      <c r="J47" s="49">
        <f>H47</f>
        <v>0</v>
      </c>
      <c r="K47" s="49"/>
      <c r="L47" s="139" t="s">
        <v>373</v>
      </c>
      <c r="M47" s="142"/>
      <c r="N47" s="142"/>
      <c r="O47" s="142"/>
      <c r="P47" s="143"/>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row>
    <row r="48" spans="1:41" s="16" customFormat="1" x14ac:dyDescent="0.35">
      <c r="A48" s="62"/>
      <c r="B48" s="46" t="s">
        <v>376</v>
      </c>
      <c r="C48" s="84" t="s">
        <v>198</v>
      </c>
      <c r="D48" s="49">
        <f>+'Financial tables'!D29</f>
        <v>0</v>
      </c>
      <c r="E48" s="49">
        <f>+'Financial tables'!E29</f>
        <v>0</v>
      </c>
      <c r="F48" s="49">
        <f>+'Financial tables'!F29</f>
        <v>0</v>
      </c>
      <c r="G48" s="49">
        <f>+'Financial tables'!G29</f>
        <v>0</v>
      </c>
      <c r="H48" s="49">
        <f>+'Financial tables'!H29</f>
        <v>0</v>
      </c>
      <c r="I48" s="49">
        <f t="shared" si="18"/>
        <v>0</v>
      </c>
      <c r="J48" s="49">
        <f>H48</f>
        <v>0</v>
      </c>
      <c r="K48" s="49"/>
      <c r="L48" s="139" t="s">
        <v>373</v>
      </c>
      <c r="M48" s="142"/>
      <c r="N48" s="142"/>
      <c r="O48" s="142"/>
      <c r="P48" s="143"/>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row>
    <row r="49" spans="1:41" s="16" customFormat="1" x14ac:dyDescent="0.35">
      <c r="A49" s="62"/>
      <c r="B49" s="46" t="s">
        <v>377</v>
      </c>
      <c r="C49" s="84" t="s">
        <v>199</v>
      </c>
      <c r="D49" s="49">
        <f>+'Financial tables'!D30</f>
        <v>0</v>
      </c>
      <c r="E49" s="49">
        <f>+'Financial tables'!E30</f>
        <v>0</v>
      </c>
      <c r="F49" s="49">
        <f>+'Financial tables'!F30</f>
        <v>0</v>
      </c>
      <c r="G49" s="49">
        <f>+'Financial tables'!G30</f>
        <v>0</v>
      </c>
      <c r="H49" s="49">
        <f>+'Financial tables'!H30</f>
        <v>0</v>
      </c>
      <c r="I49" s="49">
        <f t="shared" si="18"/>
        <v>0</v>
      </c>
      <c r="J49" s="49">
        <f>H49</f>
        <v>0</v>
      </c>
      <c r="K49" s="49"/>
      <c r="L49" s="139" t="s">
        <v>373</v>
      </c>
      <c r="M49" s="142"/>
      <c r="N49" s="142"/>
      <c r="O49" s="142"/>
      <c r="P49" s="143"/>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row>
    <row r="50" spans="1:41" s="16" customFormat="1" x14ac:dyDescent="0.35">
      <c r="A50" s="62"/>
      <c r="B50" s="46" t="s">
        <v>378</v>
      </c>
      <c r="C50" s="84" t="s">
        <v>201</v>
      </c>
      <c r="D50" s="33">
        <f t="shared" ref="D50:J50" si="19">ROUND(SUM(D32:D49),0)</f>
        <v>0</v>
      </c>
      <c r="E50" s="33">
        <f>ROUND(SUM(E32:E49),0)</f>
        <v>0</v>
      </c>
      <c r="F50" s="33">
        <f t="shared" si="19"/>
        <v>0</v>
      </c>
      <c r="G50" s="33">
        <f t="shared" si="19"/>
        <v>0</v>
      </c>
      <c r="H50" s="33">
        <f t="shared" si="19"/>
        <v>0</v>
      </c>
      <c r="I50" s="33">
        <f t="shared" si="19"/>
        <v>0</v>
      </c>
      <c r="J50" s="33">
        <f t="shared" si="19"/>
        <v>0</v>
      </c>
      <c r="K50" s="117"/>
      <c r="L50" s="141"/>
      <c r="M50" s="142"/>
      <c r="N50" s="142"/>
      <c r="O50" s="142"/>
      <c r="P50" s="143"/>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row>
    <row r="51" spans="1:41" s="16" customFormat="1" x14ac:dyDescent="0.35">
      <c r="A51" s="62"/>
      <c r="B51" s="46"/>
      <c r="C51" s="84"/>
      <c r="D51" s="49"/>
      <c r="E51" s="49"/>
      <c r="F51" s="49"/>
      <c r="G51" s="49"/>
      <c r="H51" s="49"/>
      <c r="I51" s="50"/>
      <c r="J51" s="50"/>
      <c r="K51" s="117"/>
      <c r="L51" s="141"/>
      <c r="M51" s="142"/>
      <c r="N51" s="142"/>
      <c r="O51" s="142"/>
      <c r="P51" s="143"/>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row>
    <row r="52" spans="1:41" s="16" customFormat="1" ht="13" x14ac:dyDescent="0.35">
      <c r="A52" s="62"/>
      <c r="B52" s="101">
        <v>1.2</v>
      </c>
      <c r="C52" s="22" t="s">
        <v>202</v>
      </c>
      <c r="D52" s="49"/>
      <c r="E52" s="49"/>
      <c r="F52" s="49"/>
      <c r="G52" s="49"/>
      <c r="H52" s="49"/>
      <c r="I52" s="50"/>
      <c r="J52" s="50"/>
      <c r="K52" s="117"/>
      <c r="L52" s="141"/>
      <c r="M52" s="142"/>
      <c r="N52" s="142"/>
      <c r="O52" s="142"/>
      <c r="P52" s="143"/>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row>
    <row r="53" spans="1:41" s="16" customFormat="1" x14ac:dyDescent="0.35">
      <c r="A53" s="62"/>
      <c r="B53" s="46" t="s">
        <v>379</v>
      </c>
      <c r="C53" s="84" t="s">
        <v>203</v>
      </c>
      <c r="D53" s="49">
        <f>+'Financial tables'!D34</f>
        <v>0</v>
      </c>
      <c r="E53" s="49">
        <f>+'Financial tables'!E34</f>
        <v>0</v>
      </c>
      <c r="F53" s="49">
        <f>+'Financial tables'!F34</f>
        <v>0</v>
      </c>
      <c r="G53" s="49">
        <f>+'Financial tables'!G34</f>
        <v>0</v>
      </c>
      <c r="H53" s="49">
        <f>+'Financial tables'!H34</f>
        <v>0</v>
      </c>
      <c r="I53" s="50">
        <f>H53</f>
        <v>0</v>
      </c>
      <c r="J53" s="50">
        <f>H53</f>
        <v>0</v>
      </c>
      <c r="K53" s="117"/>
      <c r="L53" s="141"/>
      <c r="M53" s="142"/>
      <c r="N53" s="142"/>
      <c r="O53" s="142"/>
      <c r="P53" s="143"/>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row>
    <row r="54" spans="1:41" s="16" customFormat="1" x14ac:dyDescent="0.35">
      <c r="A54" s="62"/>
      <c r="B54" s="46" t="s">
        <v>380</v>
      </c>
      <c r="C54" s="84" t="s">
        <v>204</v>
      </c>
      <c r="D54" s="49">
        <f>+'Financial tables'!D35</f>
        <v>0</v>
      </c>
      <c r="E54" s="49">
        <f>+'Financial tables'!E35</f>
        <v>0</v>
      </c>
      <c r="F54" s="49">
        <f>+'Financial tables'!F35</f>
        <v>0</v>
      </c>
      <c r="G54" s="49">
        <f>+'Financial tables'!G35</f>
        <v>0</v>
      </c>
      <c r="H54" s="49">
        <f>+'Financial tables'!H35</f>
        <v>0</v>
      </c>
      <c r="I54" s="50">
        <f t="shared" ref="I54:I58" si="20">H54</f>
        <v>0</v>
      </c>
      <c r="J54" s="50">
        <f t="shared" ref="J54:J58" si="21">H54</f>
        <v>0</v>
      </c>
      <c r="K54" s="117"/>
      <c r="L54" s="141"/>
      <c r="M54" s="142"/>
      <c r="N54" s="142"/>
      <c r="O54" s="142"/>
      <c r="P54" s="143"/>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row>
    <row r="55" spans="1:41" s="16" customFormat="1" x14ac:dyDescent="0.35">
      <c r="A55" s="62"/>
      <c r="B55" s="46" t="s">
        <v>381</v>
      </c>
      <c r="C55" s="84" t="s">
        <v>205</v>
      </c>
      <c r="D55" s="49">
        <f>+'Financial tables'!D36</f>
        <v>0</v>
      </c>
      <c r="E55" s="49">
        <f>+'Financial tables'!E36</f>
        <v>0</v>
      </c>
      <c r="F55" s="49">
        <f>+'Financial tables'!F36</f>
        <v>0</v>
      </c>
      <c r="G55" s="49">
        <f>+'Financial tables'!G36</f>
        <v>0</v>
      </c>
      <c r="H55" s="49">
        <f>+'Financial tables'!H36</f>
        <v>0</v>
      </c>
      <c r="I55" s="50">
        <f t="shared" si="20"/>
        <v>0</v>
      </c>
      <c r="J55" s="50">
        <f t="shared" si="21"/>
        <v>0</v>
      </c>
      <c r="K55" s="117"/>
      <c r="L55" s="141"/>
      <c r="M55" s="142"/>
      <c r="N55" s="142"/>
      <c r="O55" s="142"/>
      <c r="P55" s="143"/>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row>
    <row r="56" spans="1:41" s="16" customFormat="1" x14ac:dyDescent="0.35">
      <c r="A56" s="62"/>
      <c r="B56" s="46" t="s">
        <v>382</v>
      </c>
      <c r="C56" s="84" t="s">
        <v>206</v>
      </c>
      <c r="D56" s="49">
        <f>+'Financial tables'!D37</f>
        <v>0</v>
      </c>
      <c r="E56" s="49">
        <f>+'Financial tables'!E37</f>
        <v>0</v>
      </c>
      <c r="F56" s="49">
        <f>+'Financial tables'!F37</f>
        <v>0</v>
      </c>
      <c r="G56" s="49">
        <f>+'Financial tables'!G37</f>
        <v>0</v>
      </c>
      <c r="H56" s="49">
        <f>+'Financial tables'!H37</f>
        <v>0</v>
      </c>
      <c r="I56" s="50">
        <f t="shared" si="20"/>
        <v>0</v>
      </c>
      <c r="J56" s="50">
        <f t="shared" si="21"/>
        <v>0</v>
      </c>
      <c r="K56" s="117"/>
      <c r="L56" s="141"/>
      <c r="M56" s="142"/>
      <c r="N56" s="142"/>
      <c r="O56" s="142"/>
      <c r="P56" s="143"/>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row>
    <row r="57" spans="1:41" s="16" customFormat="1" x14ac:dyDescent="0.35">
      <c r="A57" s="62"/>
      <c r="B57" s="46" t="s">
        <v>383</v>
      </c>
      <c r="C57" s="84" t="s">
        <v>207</v>
      </c>
      <c r="D57" s="49">
        <f>+'Financial tables'!D38</f>
        <v>0</v>
      </c>
      <c r="E57" s="49">
        <f>+'Financial tables'!E38</f>
        <v>0</v>
      </c>
      <c r="F57" s="49">
        <f>+'Financial tables'!F38</f>
        <v>0</v>
      </c>
      <c r="G57" s="49">
        <f>+'Financial tables'!G38</f>
        <v>0</v>
      </c>
      <c r="H57" s="49">
        <f>+'Financial tables'!H38</f>
        <v>0</v>
      </c>
      <c r="I57" s="50">
        <f t="shared" si="20"/>
        <v>0</v>
      </c>
      <c r="J57" s="50">
        <f t="shared" si="21"/>
        <v>0</v>
      </c>
      <c r="K57" s="117"/>
      <c r="L57" s="141"/>
      <c r="M57" s="142"/>
      <c r="N57" s="142"/>
      <c r="O57" s="142"/>
      <c r="P57" s="143"/>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row>
    <row r="58" spans="1:41" s="16" customFormat="1" x14ac:dyDescent="0.35">
      <c r="A58" s="62"/>
      <c r="B58" s="46" t="s">
        <v>384</v>
      </c>
      <c r="C58" s="84" t="s">
        <v>208</v>
      </c>
      <c r="D58" s="49">
        <f>+'Financial tables'!D39</f>
        <v>0</v>
      </c>
      <c r="E58" s="49">
        <f>+'Financial tables'!E39</f>
        <v>0</v>
      </c>
      <c r="F58" s="49">
        <f>+'Financial tables'!F39</f>
        <v>0</v>
      </c>
      <c r="G58" s="49">
        <f>+'Financial tables'!G39</f>
        <v>0</v>
      </c>
      <c r="H58" s="49">
        <f>+'Financial tables'!H39</f>
        <v>0</v>
      </c>
      <c r="I58" s="50">
        <f t="shared" si="20"/>
        <v>0</v>
      </c>
      <c r="J58" s="50">
        <f t="shared" si="21"/>
        <v>0</v>
      </c>
      <c r="K58" s="117"/>
      <c r="L58" s="141"/>
      <c r="M58" s="142"/>
      <c r="N58" s="142"/>
      <c r="O58" s="142"/>
      <c r="P58" s="143"/>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row>
    <row r="59" spans="1:41" s="16" customFormat="1" x14ac:dyDescent="0.35">
      <c r="A59" s="62"/>
      <c r="B59" s="46" t="s">
        <v>385</v>
      </c>
      <c r="C59" s="84" t="s">
        <v>210</v>
      </c>
      <c r="D59" s="51">
        <f t="shared" ref="D59:J59" si="22">SUM(D53:D58)</f>
        <v>0</v>
      </c>
      <c r="E59" s="51">
        <f t="shared" si="22"/>
        <v>0</v>
      </c>
      <c r="F59" s="51">
        <f t="shared" si="22"/>
        <v>0</v>
      </c>
      <c r="G59" s="51">
        <f t="shared" si="22"/>
        <v>0</v>
      </c>
      <c r="H59" s="51">
        <f t="shared" ref="H59" si="23">SUM(H53:H58)</f>
        <v>0</v>
      </c>
      <c r="I59" s="65">
        <f t="shared" si="22"/>
        <v>0</v>
      </c>
      <c r="J59" s="65">
        <f t="shared" si="22"/>
        <v>0</v>
      </c>
      <c r="K59" s="117"/>
      <c r="L59" s="141"/>
      <c r="M59" s="142"/>
      <c r="N59" s="142"/>
      <c r="O59" s="142"/>
      <c r="P59" s="143"/>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row>
    <row r="60" spans="1:41" s="16" customFormat="1" x14ac:dyDescent="0.35">
      <c r="A60" s="62"/>
      <c r="B60" s="46"/>
      <c r="C60" s="84"/>
      <c r="D60" s="49"/>
      <c r="E60" s="49"/>
      <c r="F60" s="49"/>
      <c r="G60" s="49"/>
      <c r="H60" s="49"/>
      <c r="I60" s="50"/>
      <c r="J60" s="50"/>
      <c r="K60" s="117"/>
      <c r="L60" s="141"/>
      <c r="M60" s="142"/>
      <c r="N60" s="142"/>
      <c r="O60" s="142"/>
      <c r="P60" s="143"/>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row>
    <row r="61" spans="1:41" s="16" customFormat="1" ht="13" x14ac:dyDescent="0.35">
      <c r="A61" s="62"/>
      <c r="B61" s="102">
        <v>1.3</v>
      </c>
      <c r="C61" s="22" t="s">
        <v>386</v>
      </c>
      <c r="D61" s="36">
        <f t="shared" ref="D61:J61" si="24">D50-D59</f>
        <v>0</v>
      </c>
      <c r="E61" s="36">
        <f t="shared" si="24"/>
        <v>0</v>
      </c>
      <c r="F61" s="36">
        <f t="shared" si="24"/>
        <v>0</v>
      </c>
      <c r="G61" s="36">
        <f t="shared" si="24"/>
        <v>0</v>
      </c>
      <c r="H61" s="36">
        <f t="shared" ref="H61" si="25">H50-H59</f>
        <v>0</v>
      </c>
      <c r="I61" s="12">
        <f t="shared" si="24"/>
        <v>0</v>
      </c>
      <c r="J61" s="12">
        <f t="shared" si="24"/>
        <v>0</v>
      </c>
      <c r="K61" s="117"/>
      <c r="L61" s="141"/>
      <c r="M61" s="142"/>
      <c r="N61" s="142"/>
      <c r="O61" s="142"/>
      <c r="P61" s="143"/>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row>
    <row r="62" spans="1:41" s="16" customFormat="1" x14ac:dyDescent="0.35">
      <c r="A62" s="61"/>
      <c r="B62" s="69"/>
      <c r="C62" s="66"/>
      <c r="D62" s="74"/>
      <c r="E62" s="74"/>
      <c r="F62" s="74"/>
      <c r="G62" s="74"/>
      <c r="H62" s="74"/>
      <c r="I62" s="83"/>
      <c r="J62" s="83"/>
      <c r="K62" s="117"/>
      <c r="L62" s="141"/>
      <c r="M62" s="142"/>
      <c r="N62" s="142"/>
      <c r="O62" s="142"/>
      <c r="P62" s="143"/>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row>
    <row r="63" spans="1:41" s="16" customFormat="1" x14ac:dyDescent="0.35">
      <c r="A63" s="62"/>
      <c r="B63" s="46"/>
      <c r="C63" s="84"/>
      <c r="D63" s="49"/>
      <c r="E63" s="49"/>
      <c r="F63" s="49"/>
      <c r="G63" s="49"/>
      <c r="H63" s="49"/>
      <c r="I63" s="50"/>
      <c r="J63" s="50"/>
      <c r="K63" s="117"/>
      <c r="L63" s="141"/>
      <c r="M63" s="142"/>
      <c r="N63" s="142"/>
      <c r="O63" s="142"/>
      <c r="P63" s="143"/>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row>
    <row r="64" spans="1:41" s="16" customFormat="1" ht="26.5" customHeight="1" x14ac:dyDescent="0.3">
      <c r="A64" s="62"/>
      <c r="B64" s="46"/>
      <c r="C64" s="84"/>
      <c r="D64" s="216" t="str">
        <f>+D28</f>
        <v/>
      </c>
      <c r="E64" s="216" t="str">
        <f t="shared" ref="E64:J64" si="26">+E28</f>
        <v/>
      </c>
      <c r="F64" s="216" t="str">
        <f t="shared" si="26"/>
        <v/>
      </c>
      <c r="G64" s="216" t="str">
        <f t="shared" si="26"/>
        <v xml:space="preserve">Current </v>
      </c>
      <c r="H64" s="216" t="str">
        <f t="shared" si="26"/>
        <v>F/cast 1</v>
      </c>
      <c r="I64" s="217" t="str">
        <f t="shared" si="26"/>
        <v>Downside 1 - nil growth</v>
      </c>
      <c r="J64" s="217" t="str">
        <f t="shared" si="26"/>
        <v>Downside 2 - standard</v>
      </c>
      <c r="K64" s="117"/>
      <c r="L64" s="141"/>
      <c r="M64" s="142"/>
      <c r="N64" s="142"/>
      <c r="O64" s="142"/>
      <c r="P64" s="143"/>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row>
    <row r="65" spans="1:41" s="16" customFormat="1" ht="13" x14ac:dyDescent="0.35">
      <c r="A65" s="62"/>
      <c r="B65" s="46"/>
      <c r="C65" s="84"/>
      <c r="D65" s="75" t="str">
        <f>+'Financial tables'!D$10</f>
        <v/>
      </c>
      <c r="E65" s="75" t="str">
        <f>+'Financial tables'!E$10</f>
        <v/>
      </c>
      <c r="F65" s="75" t="str">
        <f>+'Financial tables'!F$10</f>
        <v/>
      </c>
      <c r="G65" s="75" t="str">
        <f>+'Financial tables'!G$10</f>
        <v/>
      </c>
      <c r="H65" s="75" t="str">
        <f>+'Financial tables'!H$10</f>
        <v/>
      </c>
      <c r="I65" s="75" t="str">
        <f>+'Financial tables'!H$10</f>
        <v/>
      </c>
      <c r="J65" s="75" t="str">
        <f>+'Financial tables'!H$10</f>
        <v/>
      </c>
      <c r="K65" s="117"/>
      <c r="L65" s="141"/>
      <c r="M65" s="142"/>
      <c r="N65" s="142"/>
      <c r="O65" s="142"/>
      <c r="P65" s="143"/>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row>
    <row r="66" spans="1:41" s="16" customFormat="1" ht="13" x14ac:dyDescent="0.35">
      <c r="A66" s="62"/>
      <c r="B66" s="101" t="s">
        <v>387</v>
      </c>
      <c r="C66" s="84"/>
      <c r="D66" s="82" t="str">
        <f>+'Financial tables'!D$11</f>
        <v>select</v>
      </c>
      <c r="E66" s="82" t="str">
        <f>+'Financial tables'!E$11</f>
        <v>select</v>
      </c>
      <c r="F66" s="82" t="str">
        <f>+'Financial tables'!F$11</f>
        <v>select</v>
      </c>
      <c r="G66" s="82" t="str">
        <f>+'Financial tables'!G$11</f>
        <v>select</v>
      </c>
      <c r="H66" s="82" t="str">
        <f>+'Financial tables'!H$11</f>
        <v>select</v>
      </c>
      <c r="I66" s="82" t="str">
        <f>+'Financial tables'!I$11</f>
        <v>select</v>
      </c>
      <c r="J66" s="82" t="str">
        <f>+'Financial tables'!J$11</f>
        <v>select</v>
      </c>
      <c r="K66" s="117"/>
      <c r="L66" s="141"/>
      <c r="M66" s="142"/>
      <c r="N66" s="142"/>
      <c r="O66" s="142"/>
      <c r="P66" s="143"/>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row>
    <row r="67" spans="1:41" s="16" customFormat="1" x14ac:dyDescent="0.35">
      <c r="A67" s="62"/>
      <c r="B67" s="46" t="s">
        <v>388</v>
      </c>
      <c r="C67" s="84" t="s">
        <v>230</v>
      </c>
      <c r="D67" s="49">
        <f>+'Financial tables'!D74</f>
        <v>0</v>
      </c>
      <c r="E67" s="49">
        <f>+'Financial tables'!E74</f>
        <v>0</v>
      </c>
      <c r="F67" s="49">
        <f>+'Financial tables'!F74</f>
        <v>0</v>
      </c>
      <c r="G67" s="49">
        <f>+'Financial tables'!G74</f>
        <v>0</v>
      </c>
      <c r="H67" s="49">
        <f>+'Financial tables'!H74</f>
        <v>0</v>
      </c>
      <c r="I67" s="8">
        <v>0</v>
      </c>
      <c r="J67" s="8">
        <v>0</v>
      </c>
      <c r="K67" s="117"/>
      <c r="L67" s="141"/>
      <c r="M67" s="142"/>
      <c r="N67" s="142"/>
      <c r="O67" s="142"/>
      <c r="P67" s="143"/>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row>
    <row r="68" spans="1:41" s="16" customFormat="1" x14ac:dyDescent="0.35">
      <c r="A68" s="62"/>
      <c r="B68" s="46" t="s">
        <v>389</v>
      </c>
      <c r="C68" s="84" t="s">
        <v>231</v>
      </c>
      <c r="D68" s="49">
        <f>+'Financial tables'!D75</f>
        <v>0</v>
      </c>
      <c r="E68" s="49">
        <f>+'Financial tables'!E75</f>
        <v>0</v>
      </c>
      <c r="F68" s="49">
        <f>+'Financial tables'!F75</f>
        <v>0</v>
      </c>
      <c r="G68" s="49">
        <f>+'Financial tables'!G75</f>
        <v>0</v>
      </c>
      <c r="H68" s="49">
        <f>+'Financial tables'!H75</f>
        <v>0</v>
      </c>
      <c r="I68" s="8">
        <v>0</v>
      </c>
      <c r="J68" s="8">
        <v>0</v>
      </c>
      <c r="K68" s="117"/>
      <c r="L68" s="141"/>
      <c r="M68" s="142"/>
      <c r="N68" s="142"/>
      <c r="O68" s="142"/>
      <c r="P68" s="143"/>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row>
    <row r="69" spans="1:41" s="16" customFormat="1" x14ac:dyDescent="0.35">
      <c r="A69" s="62"/>
      <c r="B69" s="46" t="s">
        <v>390</v>
      </c>
      <c r="C69" s="84" t="s">
        <v>234</v>
      </c>
      <c r="D69" s="49">
        <f>+'Financial tables'!D80</f>
        <v>0</v>
      </c>
      <c r="E69" s="49">
        <f>+'Financial tables'!E80</f>
        <v>0</v>
      </c>
      <c r="F69" s="49">
        <f>+'Financial tables'!F80</f>
        <v>0</v>
      </c>
      <c r="G69" s="49">
        <f>+'Financial tables'!G80</f>
        <v>0</v>
      </c>
      <c r="H69" s="49">
        <f>+'Financial tables'!H80</f>
        <v>0</v>
      </c>
      <c r="I69" s="8">
        <v>0</v>
      </c>
      <c r="J69" s="8">
        <v>0</v>
      </c>
      <c r="K69" s="117"/>
      <c r="L69" s="141"/>
      <c r="M69" s="142"/>
      <c r="N69" s="142"/>
      <c r="O69" s="142"/>
      <c r="P69" s="143"/>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row>
    <row r="70" spans="1:41" s="16" customFormat="1" ht="13" x14ac:dyDescent="0.35">
      <c r="A70" s="62"/>
      <c r="B70" s="101"/>
      <c r="C70" s="22" t="s">
        <v>391</v>
      </c>
      <c r="D70" s="51">
        <f>SUM(D67:D69)</f>
        <v>0</v>
      </c>
      <c r="E70" s="51">
        <f t="shared" ref="E70:J70" si="27">SUM(E67:E69)</f>
        <v>0</v>
      </c>
      <c r="F70" s="51">
        <f t="shared" si="27"/>
        <v>0</v>
      </c>
      <c r="G70" s="51">
        <f t="shared" si="27"/>
        <v>0</v>
      </c>
      <c r="H70" s="51">
        <f t="shared" si="27"/>
        <v>0</v>
      </c>
      <c r="I70" s="51">
        <f t="shared" si="27"/>
        <v>0</v>
      </c>
      <c r="J70" s="51">
        <f t="shared" si="27"/>
        <v>0</v>
      </c>
      <c r="K70" s="117"/>
      <c r="L70" s="141"/>
      <c r="M70" s="142"/>
      <c r="N70" s="142"/>
      <c r="O70" s="142"/>
      <c r="P70" s="143"/>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row>
    <row r="71" spans="1:41" s="16" customFormat="1" ht="13" x14ac:dyDescent="0.35">
      <c r="A71" s="61"/>
      <c r="B71" s="24"/>
      <c r="C71" s="41"/>
      <c r="D71" s="74"/>
      <c r="E71" s="74"/>
      <c r="F71" s="74"/>
      <c r="G71" s="74"/>
      <c r="H71" s="74"/>
      <c r="I71" s="83"/>
      <c r="J71" s="83"/>
      <c r="K71" s="122"/>
      <c r="L71" s="141"/>
      <c r="M71" s="142"/>
      <c r="N71" s="142"/>
      <c r="O71" s="142"/>
      <c r="P71" s="143"/>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row>
    <row r="72" spans="1:41" s="16" customFormat="1" ht="13" x14ac:dyDescent="0.35">
      <c r="A72" s="62"/>
      <c r="B72" s="101"/>
      <c r="C72" s="22"/>
      <c r="D72" s="49"/>
      <c r="E72" s="49"/>
      <c r="F72" s="49"/>
      <c r="G72" s="49"/>
      <c r="H72" s="49"/>
      <c r="I72" s="50"/>
      <c r="J72" s="50"/>
      <c r="K72" s="122"/>
      <c r="L72" s="141"/>
      <c r="M72" s="142"/>
      <c r="N72" s="142"/>
      <c r="O72" s="142"/>
      <c r="P72" s="143"/>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row>
    <row r="73" spans="1:41" s="16" customFormat="1" ht="26" x14ac:dyDescent="0.3">
      <c r="A73" s="62"/>
      <c r="B73" s="101"/>
      <c r="C73" s="22"/>
      <c r="D73" s="49"/>
      <c r="E73" s="49"/>
      <c r="F73" s="49"/>
      <c r="G73" s="49"/>
      <c r="H73" s="49"/>
      <c r="I73" s="217" t="str">
        <f>+I64</f>
        <v>Downside 1 - nil growth</v>
      </c>
      <c r="J73" s="217" t="str">
        <f>+J64</f>
        <v>Downside 2 - standard</v>
      </c>
      <c r="K73" s="122"/>
      <c r="L73" s="141"/>
      <c r="M73" s="142"/>
      <c r="N73" s="142"/>
      <c r="O73" s="142"/>
      <c r="P73" s="143"/>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row>
    <row r="74" spans="1:41" s="16" customFormat="1" ht="13" x14ac:dyDescent="0.35">
      <c r="A74" s="62"/>
      <c r="B74" s="101"/>
      <c r="C74" s="22"/>
      <c r="D74" s="49"/>
      <c r="E74" s="49"/>
      <c r="F74" s="49"/>
      <c r="G74" s="49"/>
      <c r="H74" s="49"/>
      <c r="I74" s="75" t="str">
        <f>+'Financial tables'!H$10</f>
        <v/>
      </c>
      <c r="J74" s="75" t="str">
        <f>+'Financial tables'!H$10</f>
        <v/>
      </c>
      <c r="K74" s="122"/>
      <c r="L74" s="141"/>
      <c r="M74" s="142"/>
      <c r="N74" s="142"/>
      <c r="O74" s="142"/>
      <c r="P74" s="143"/>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row>
    <row r="75" spans="1:41" s="16" customFormat="1" ht="13" x14ac:dyDescent="0.35">
      <c r="A75" s="62"/>
      <c r="B75" s="101">
        <v>6</v>
      </c>
      <c r="C75" s="22" t="s">
        <v>392</v>
      </c>
      <c r="D75" s="49"/>
      <c r="E75" s="49"/>
      <c r="F75" s="49"/>
      <c r="G75" s="49"/>
      <c r="H75" s="49"/>
      <c r="I75" s="12" t="str">
        <f>+I30</f>
        <v>select</v>
      </c>
      <c r="J75" s="12" t="str">
        <f>+J30</f>
        <v>select</v>
      </c>
      <c r="K75" s="122"/>
      <c r="L75" s="141"/>
      <c r="M75" s="142"/>
      <c r="N75" s="142"/>
      <c r="O75" s="142"/>
      <c r="P75" s="143"/>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row>
    <row r="76" spans="1:41" s="16" customFormat="1" x14ac:dyDescent="0.35">
      <c r="A76" s="62"/>
      <c r="B76" s="46" t="s">
        <v>393</v>
      </c>
      <c r="C76" s="84" t="s">
        <v>394</v>
      </c>
      <c r="D76" s="49"/>
      <c r="E76" s="49"/>
      <c r="F76" s="49"/>
      <c r="G76" s="49"/>
      <c r="H76" s="49"/>
      <c r="I76" s="8">
        <v>0</v>
      </c>
      <c r="J76" s="8">
        <v>0</v>
      </c>
      <c r="K76" s="122"/>
      <c r="L76" s="141"/>
      <c r="M76" s="142"/>
      <c r="N76" s="142"/>
      <c r="O76" s="142"/>
      <c r="P76" s="143"/>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row>
    <row r="77" spans="1:41" s="16" customFormat="1" x14ac:dyDescent="0.35">
      <c r="A77" s="62"/>
      <c r="B77" s="46" t="s">
        <v>395</v>
      </c>
      <c r="C77" s="84" t="s">
        <v>396</v>
      </c>
      <c r="D77" s="49"/>
      <c r="E77" s="49"/>
      <c r="F77" s="49"/>
      <c r="G77" s="49"/>
      <c r="H77" s="49"/>
      <c r="I77" s="8">
        <v>0</v>
      </c>
      <c r="J77" s="8">
        <v>0</v>
      </c>
      <c r="K77" s="122"/>
      <c r="L77" s="141"/>
      <c r="M77" s="142"/>
      <c r="N77" s="142"/>
      <c r="O77" s="142"/>
      <c r="P77" s="143"/>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row>
    <row r="78" spans="1:41" s="16" customFormat="1" x14ac:dyDescent="0.35">
      <c r="A78" s="62"/>
      <c r="B78" s="46" t="s">
        <v>397</v>
      </c>
      <c r="C78" s="84" t="s">
        <v>398</v>
      </c>
      <c r="D78" s="49"/>
      <c r="E78" s="49"/>
      <c r="F78" s="49"/>
      <c r="G78" s="49"/>
      <c r="H78" s="49"/>
      <c r="I78" s="8">
        <v>0</v>
      </c>
      <c r="J78" s="8">
        <v>0</v>
      </c>
      <c r="K78" s="122"/>
      <c r="L78" s="141"/>
      <c r="M78" s="142"/>
      <c r="N78" s="142"/>
      <c r="O78" s="142"/>
      <c r="P78" s="143"/>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row>
    <row r="79" spans="1:41" s="16" customFormat="1" ht="13" x14ac:dyDescent="0.35">
      <c r="A79" s="62"/>
      <c r="B79" s="101"/>
      <c r="C79" s="22"/>
      <c r="D79" s="49"/>
      <c r="E79" s="49"/>
      <c r="F79" s="49"/>
      <c r="G79" s="49"/>
      <c r="H79" s="49"/>
      <c r="I79" s="50"/>
      <c r="J79" s="50"/>
      <c r="K79" s="122"/>
      <c r="L79" s="141"/>
      <c r="M79" s="142"/>
      <c r="N79" s="142"/>
      <c r="O79" s="142"/>
      <c r="P79" s="143"/>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row>
    <row r="80" spans="1:41" s="16" customFormat="1" ht="13" x14ac:dyDescent="0.35">
      <c r="A80" s="62"/>
      <c r="B80" s="101" t="s">
        <v>251</v>
      </c>
      <c r="C80" s="22" t="s">
        <v>399</v>
      </c>
      <c r="D80" s="49"/>
      <c r="E80" s="49"/>
      <c r="F80" s="49"/>
      <c r="G80" s="49"/>
      <c r="H80" s="49"/>
      <c r="I80" s="12">
        <f>I61+I77+I76</f>
        <v>0</v>
      </c>
      <c r="J80" s="12">
        <f>J61+J77+J76</f>
        <v>0</v>
      </c>
      <c r="K80" s="122"/>
      <c r="L80" s="141"/>
      <c r="M80" s="142"/>
      <c r="N80" s="142"/>
      <c r="O80" s="142"/>
      <c r="P80" s="143"/>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row>
    <row r="81" spans="1:41" s="16" customFormat="1" ht="13" x14ac:dyDescent="0.35">
      <c r="A81" s="62"/>
      <c r="B81" s="101" t="s">
        <v>252</v>
      </c>
      <c r="C81" s="22" t="s">
        <v>400</v>
      </c>
      <c r="D81" s="49"/>
      <c r="E81" s="49"/>
      <c r="F81" s="49"/>
      <c r="G81" s="49"/>
      <c r="H81" s="49"/>
      <c r="I81" s="12">
        <f>I70+I77+I76+I78</f>
        <v>0</v>
      </c>
      <c r="J81" s="12">
        <f>J70+J77+J76+J78</f>
        <v>0</v>
      </c>
      <c r="K81" s="122"/>
      <c r="L81" s="141"/>
      <c r="M81" s="142"/>
      <c r="N81" s="142"/>
      <c r="O81" s="142"/>
      <c r="P81" s="143"/>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row>
    <row r="82" spans="1:41" s="16" customFormat="1" ht="13" x14ac:dyDescent="0.35">
      <c r="A82" s="62"/>
      <c r="B82" s="101"/>
      <c r="C82" s="22"/>
      <c r="D82" s="49"/>
      <c r="E82" s="49"/>
      <c r="F82" s="49"/>
      <c r="G82" s="49"/>
      <c r="H82" s="49"/>
      <c r="I82" s="50"/>
      <c r="J82" s="50"/>
      <c r="K82" s="122"/>
      <c r="L82" s="141"/>
      <c r="M82" s="142"/>
      <c r="N82" s="142"/>
      <c r="O82" s="142"/>
      <c r="P82" s="143"/>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row>
    <row r="83" spans="1:41" s="16" customFormat="1" x14ac:dyDescent="0.35">
      <c r="A83" s="61"/>
      <c r="B83" s="69"/>
      <c r="C83" s="66" t="s">
        <v>212</v>
      </c>
      <c r="D83" s="49"/>
      <c r="E83" s="49"/>
      <c r="F83" s="49"/>
      <c r="G83" s="49"/>
      <c r="H83" s="49"/>
      <c r="I83" s="50"/>
      <c r="J83" s="50"/>
      <c r="K83" s="83"/>
      <c r="L83" s="144"/>
      <c r="M83" s="145"/>
      <c r="N83" s="145"/>
      <c r="O83" s="145"/>
      <c r="P83" s="146"/>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row>
    <row r="84" spans="1:41" s="16" customFormat="1" x14ac:dyDescent="0.35">
      <c r="A84" s="96"/>
      <c r="B84" s="93"/>
      <c r="C84" s="94"/>
      <c r="D84" s="95"/>
      <c r="E84" s="95"/>
      <c r="F84" s="95"/>
      <c r="G84" s="95"/>
      <c r="H84" s="95"/>
      <c r="I84" s="95"/>
      <c r="J84" s="95"/>
      <c r="K84" s="95"/>
      <c r="L84" s="95"/>
      <c r="M84" s="95"/>
      <c r="N84" s="95"/>
      <c r="O84" s="95"/>
      <c r="P84" s="103"/>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row>
    <row r="85" spans="1:41" s="16" customFormat="1" x14ac:dyDescent="0.35">
      <c r="A85" s="62"/>
      <c r="B85" s="46"/>
      <c r="C85" s="84"/>
      <c r="D85" s="49"/>
      <c r="E85" s="49"/>
      <c r="F85" s="49"/>
      <c r="G85" s="49"/>
      <c r="H85" s="49"/>
      <c r="I85" s="50"/>
      <c r="J85" s="50"/>
      <c r="K85" s="50"/>
      <c r="L85" s="136"/>
      <c r="M85" s="137"/>
      <c r="N85" s="137"/>
      <c r="O85" s="137"/>
      <c r="P85" s="138"/>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row>
    <row r="86" spans="1:41" s="16" customFormat="1" ht="14" x14ac:dyDescent="0.3">
      <c r="A86" s="78"/>
      <c r="B86" s="352" t="s">
        <v>401</v>
      </c>
      <c r="C86" s="353"/>
      <c r="D86" s="31" t="str">
        <f>+'Financial tables'!D$9</f>
        <v/>
      </c>
      <c r="E86" s="31" t="str">
        <f>+'Financial tables'!E$9</f>
        <v/>
      </c>
      <c r="F86" s="31" t="str">
        <f>+'Financial tables'!F$9</f>
        <v/>
      </c>
      <c r="G86" s="31" t="str">
        <f>+'Financial tables'!G$9</f>
        <v xml:space="preserve">Current </v>
      </c>
      <c r="H86" s="31" t="str">
        <f>+'Financial tables'!H$9</f>
        <v>F/cast 1</v>
      </c>
      <c r="I86" s="31" t="str">
        <f>+'Financial tables'!I$9</f>
        <v>F/cast 2</v>
      </c>
      <c r="J86" s="31" t="str">
        <f>+'Financial tables'!J$9</f>
        <v xml:space="preserve">F/cast 3 </v>
      </c>
      <c r="K86" s="320" t="str">
        <f>+'Financial tables'!K$9</f>
        <v>F/cast 4</v>
      </c>
      <c r="L86" s="122"/>
      <c r="M86" s="134" t="s">
        <v>402</v>
      </c>
      <c r="N86" s="135"/>
      <c r="O86" s="218"/>
      <c r="P86" s="135"/>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row>
    <row r="87" spans="1:41" customFormat="1" ht="14.5" x14ac:dyDescent="0.35">
      <c r="A87" s="78"/>
      <c r="B87" s="352"/>
      <c r="C87" s="353"/>
      <c r="D87" s="75" t="str">
        <f>+'Financial tables'!D$10</f>
        <v/>
      </c>
      <c r="E87" s="75" t="str">
        <f>+'Financial tables'!E$10</f>
        <v/>
      </c>
      <c r="F87" s="75" t="str">
        <f>+'Financial tables'!F$10</f>
        <v/>
      </c>
      <c r="G87" s="75" t="str">
        <f>+'Financial tables'!G$10</f>
        <v/>
      </c>
      <c r="H87" s="75" t="str">
        <f>+'Financial tables'!H$10</f>
        <v/>
      </c>
      <c r="I87" s="75" t="str">
        <f>+'Financial tables'!I$10</f>
        <v/>
      </c>
      <c r="J87" s="75" t="str">
        <f>+'Financial tables'!J$10</f>
        <v/>
      </c>
      <c r="K87" s="321" t="str">
        <f>+'Financial tables'!K$10</f>
        <v/>
      </c>
      <c r="L87" s="122"/>
      <c r="M87" s="36" t="s">
        <v>167</v>
      </c>
      <c r="N87" s="12" t="str">
        <f>I86</f>
        <v>F/cast 2</v>
      </c>
      <c r="O87" s="12" t="str">
        <f t="shared" ref="O87:P87" si="28">J86</f>
        <v xml:space="preserve">F/cast 3 </v>
      </c>
      <c r="P87" s="12" t="str">
        <f t="shared" si="28"/>
        <v>F/cast 4</v>
      </c>
      <c r="Q87" s="89"/>
      <c r="R87" s="89"/>
      <c r="S87" s="89"/>
      <c r="T87" s="89"/>
      <c r="U87" s="89"/>
      <c r="V87" s="89"/>
      <c r="W87" s="89"/>
      <c r="X87" s="89"/>
      <c r="Y87" s="89"/>
      <c r="Z87" s="89"/>
      <c r="AA87" s="89"/>
      <c r="AB87" s="89"/>
      <c r="AC87" s="89"/>
      <c r="AD87" s="89"/>
      <c r="AE87" s="89"/>
      <c r="AF87" s="89"/>
      <c r="AG87" s="89"/>
      <c r="AH87" s="89"/>
      <c r="AI87" s="89"/>
      <c r="AJ87" s="89"/>
      <c r="AK87" s="89"/>
    </row>
    <row r="88" spans="1:41" customFormat="1" ht="14.5" x14ac:dyDescent="0.35">
      <c r="A88" s="78"/>
      <c r="B88" s="104">
        <v>1</v>
      </c>
      <c r="C88" s="105" t="s">
        <v>313</v>
      </c>
      <c r="D88" s="75"/>
      <c r="E88" s="75"/>
      <c r="F88" s="75"/>
      <c r="G88" s="75"/>
      <c r="H88" s="75"/>
      <c r="I88" s="75"/>
      <c r="J88" s="75"/>
      <c r="K88" s="321"/>
      <c r="L88" s="122"/>
      <c r="M88" s="36"/>
      <c r="N88" s="12"/>
      <c r="O88" s="12"/>
      <c r="P88" s="12"/>
      <c r="Q88" s="89"/>
      <c r="R88" s="89"/>
      <c r="S88" s="89"/>
      <c r="T88" s="89"/>
      <c r="U88" s="89"/>
      <c r="V88" s="89"/>
      <c r="W88" s="89"/>
      <c r="X88" s="89"/>
      <c r="Y88" s="89"/>
      <c r="Z88" s="89"/>
      <c r="AA88" s="89"/>
      <c r="AB88" s="89"/>
      <c r="AC88" s="89"/>
      <c r="AD88" s="89"/>
      <c r="AE88" s="89"/>
      <c r="AF88" s="89"/>
      <c r="AG88" s="89"/>
      <c r="AH88" s="89"/>
      <c r="AI88" s="89"/>
      <c r="AJ88" s="89"/>
      <c r="AK88" s="89"/>
    </row>
    <row r="89" spans="1:41" customFormat="1" ht="14.5" x14ac:dyDescent="0.35">
      <c r="A89" s="78"/>
      <c r="B89" s="104" t="s">
        <v>314</v>
      </c>
      <c r="C89" s="86" t="s">
        <v>315</v>
      </c>
      <c r="D89" s="49">
        <f>+'Contextual data'!D10</f>
        <v>0</v>
      </c>
      <c r="E89" s="49">
        <f>+'Contextual data'!E10</f>
        <v>0</v>
      </c>
      <c r="F89" s="49">
        <f>+'Contextual data'!F10</f>
        <v>0</v>
      </c>
      <c r="G89" s="49">
        <f>+'Contextual data'!G10</f>
        <v>0</v>
      </c>
      <c r="H89" s="35">
        <v>0</v>
      </c>
      <c r="I89" s="35">
        <v>0</v>
      </c>
      <c r="J89" s="35">
        <v>0</v>
      </c>
      <c r="K89" s="35">
        <v>0</v>
      </c>
      <c r="L89" s="122"/>
      <c r="M89" s="49">
        <f>H89-'Contextual data'!H10</f>
        <v>0</v>
      </c>
      <c r="N89" s="50">
        <f>I89-'Contextual data'!I10</f>
        <v>0</v>
      </c>
      <c r="O89" s="50">
        <f>J89-'Contextual data'!J10</f>
        <v>0</v>
      </c>
      <c r="P89" s="50">
        <f>K89-'Contextual data'!K10</f>
        <v>0</v>
      </c>
      <c r="Q89" s="89"/>
      <c r="R89" s="89"/>
      <c r="S89" s="89"/>
      <c r="T89" s="89"/>
      <c r="U89" s="89"/>
      <c r="V89" s="89"/>
      <c r="W89" s="89"/>
      <c r="X89" s="89"/>
      <c r="Y89" s="89"/>
      <c r="Z89" s="89"/>
      <c r="AA89" s="89"/>
      <c r="AB89" s="89"/>
      <c r="AC89" s="89"/>
      <c r="AD89" s="89"/>
      <c r="AE89" s="89"/>
      <c r="AF89" s="89"/>
      <c r="AG89" s="89"/>
      <c r="AH89" s="89"/>
      <c r="AI89" s="89"/>
      <c r="AJ89" s="89"/>
      <c r="AK89" s="89"/>
    </row>
    <row r="90" spans="1:41" customFormat="1" ht="14.5" x14ac:dyDescent="0.35">
      <c r="A90" s="78"/>
      <c r="B90" s="104" t="s">
        <v>316</v>
      </c>
      <c r="C90" s="86" t="s">
        <v>317</v>
      </c>
      <c r="D90" s="49">
        <f>+'Contextual data'!D11</f>
        <v>0</v>
      </c>
      <c r="E90" s="49">
        <f>+'Contextual data'!E11</f>
        <v>0</v>
      </c>
      <c r="F90" s="49">
        <f>+'Contextual data'!F11</f>
        <v>0</v>
      </c>
      <c r="G90" s="49">
        <f>+'Contextual data'!G11</f>
        <v>0</v>
      </c>
      <c r="H90" s="35">
        <v>0</v>
      </c>
      <c r="I90" s="35">
        <v>0</v>
      </c>
      <c r="J90" s="35">
        <v>0</v>
      </c>
      <c r="K90" s="35">
        <v>0</v>
      </c>
      <c r="L90" s="122"/>
      <c r="M90" s="49">
        <f>H90-'Contextual data'!H11</f>
        <v>0</v>
      </c>
      <c r="N90" s="50">
        <f>I90-'Contextual data'!I11</f>
        <v>0</v>
      </c>
      <c r="O90" s="50">
        <f>J90-'Contextual data'!J11</f>
        <v>0</v>
      </c>
      <c r="P90" s="50">
        <f>K90-'Contextual data'!K11</f>
        <v>0</v>
      </c>
      <c r="Q90" s="89"/>
      <c r="R90" s="89"/>
      <c r="S90" s="89"/>
      <c r="T90" s="89"/>
      <c r="U90" s="89"/>
      <c r="V90" s="89"/>
      <c r="W90" s="89"/>
      <c r="X90" s="89"/>
      <c r="Y90" s="89"/>
      <c r="Z90" s="89"/>
      <c r="AA90" s="89"/>
      <c r="AB90" s="89"/>
      <c r="AC90" s="89"/>
      <c r="AD90" s="89"/>
      <c r="AE90" s="89"/>
      <c r="AF90" s="89"/>
      <c r="AG90" s="89"/>
      <c r="AH90" s="89"/>
      <c r="AI90" s="89"/>
      <c r="AJ90" s="89"/>
      <c r="AK90" s="89"/>
    </row>
    <row r="91" spans="1:41" customFormat="1" ht="14.5" x14ac:dyDescent="0.35">
      <c r="A91" s="78"/>
      <c r="B91" s="104" t="s">
        <v>37</v>
      </c>
      <c r="C91" s="84" t="s">
        <v>318</v>
      </c>
      <c r="D91" s="49">
        <f>+'Contextual data'!D12</f>
        <v>0</v>
      </c>
      <c r="E91" s="49">
        <f>+'Contextual data'!E12</f>
        <v>0</v>
      </c>
      <c r="F91" s="49">
        <f>+'Contextual data'!F12</f>
        <v>0</v>
      </c>
      <c r="G91" s="49">
        <f>+'Contextual data'!G12</f>
        <v>0</v>
      </c>
      <c r="H91" s="35">
        <v>0</v>
      </c>
      <c r="I91" s="35">
        <v>0</v>
      </c>
      <c r="J91" s="35">
        <v>0</v>
      </c>
      <c r="K91" s="35">
        <v>0</v>
      </c>
      <c r="L91" s="122"/>
      <c r="M91" s="49">
        <f>H91-'Contextual data'!H12</f>
        <v>0</v>
      </c>
      <c r="N91" s="50">
        <f>I91-'Contextual data'!I12</f>
        <v>0</v>
      </c>
      <c r="O91" s="50">
        <f>J91-'Contextual data'!J12</f>
        <v>0</v>
      </c>
      <c r="P91" s="50">
        <f>K91-'Contextual data'!K12</f>
        <v>0</v>
      </c>
      <c r="Q91" s="89"/>
      <c r="R91" s="89"/>
      <c r="S91" s="89"/>
      <c r="T91" s="89"/>
      <c r="U91" s="89"/>
      <c r="V91" s="89"/>
      <c r="W91" s="89"/>
      <c r="X91" s="89"/>
      <c r="Y91" s="89"/>
      <c r="Z91" s="89"/>
      <c r="AA91" s="89"/>
      <c r="AB91" s="89"/>
      <c r="AC91" s="89"/>
      <c r="AD91" s="89"/>
      <c r="AE91" s="89"/>
      <c r="AF91" s="89"/>
      <c r="AG91" s="89"/>
      <c r="AH91" s="89"/>
      <c r="AI91" s="89"/>
      <c r="AJ91" s="89"/>
      <c r="AK91" s="89"/>
    </row>
    <row r="92" spans="1:41" customFormat="1" ht="14.5" x14ac:dyDescent="0.35">
      <c r="A92" s="78"/>
      <c r="B92" s="104" t="s">
        <v>39</v>
      </c>
      <c r="C92" s="84" t="s">
        <v>319</v>
      </c>
      <c r="D92" s="49">
        <f>+'Contextual data'!D13</f>
        <v>0</v>
      </c>
      <c r="E92" s="49">
        <f>+'Contextual data'!E13</f>
        <v>0</v>
      </c>
      <c r="F92" s="49">
        <f>+'Contextual data'!F13</f>
        <v>0</v>
      </c>
      <c r="G92" s="49">
        <f>+'Contextual data'!G13</f>
        <v>0</v>
      </c>
      <c r="H92" s="35">
        <v>0</v>
      </c>
      <c r="I92" s="35">
        <v>0</v>
      </c>
      <c r="J92" s="35">
        <v>0</v>
      </c>
      <c r="K92" s="35">
        <v>0</v>
      </c>
      <c r="L92" s="122"/>
      <c r="M92" s="49">
        <f>H92-'Contextual data'!H13</f>
        <v>0</v>
      </c>
      <c r="N92" s="50">
        <f>I92-'Contextual data'!I13</f>
        <v>0</v>
      </c>
      <c r="O92" s="50">
        <f>J92-'Contextual data'!J13</f>
        <v>0</v>
      </c>
      <c r="P92" s="50">
        <f>K92-'Contextual data'!K13</f>
        <v>0</v>
      </c>
      <c r="Q92" s="89"/>
      <c r="R92" s="89"/>
      <c r="S92" s="89"/>
      <c r="T92" s="89"/>
      <c r="U92" s="89"/>
      <c r="V92" s="89"/>
      <c r="W92" s="89"/>
      <c r="X92" s="89"/>
      <c r="Y92" s="89"/>
      <c r="Z92" s="89"/>
      <c r="AA92" s="89"/>
      <c r="AB92" s="89"/>
      <c r="AC92" s="89"/>
      <c r="AD92" s="89"/>
      <c r="AE92" s="89"/>
      <c r="AF92" s="89"/>
      <c r="AG92" s="89"/>
      <c r="AH92" s="89"/>
      <c r="AI92" s="89"/>
      <c r="AJ92" s="89"/>
      <c r="AK92" s="89"/>
    </row>
    <row r="93" spans="1:41" customFormat="1" ht="14.5" x14ac:dyDescent="0.35">
      <c r="A93" s="78"/>
      <c r="B93" s="104" t="s">
        <v>176</v>
      </c>
      <c r="C93" s="84" t="s">
        <v>364</v>
      </c>
      <c r="D93" s="49">
        <f>+'Contextual data'!D14</f>
        <v>0</v>
      </c>
      <c r="E93" s="49">
        <f>+'Contextual data'!E14</f>
        <v>0</v>
      </c>
      <c r="F93" s="49">
        <f>+'Contextual data'!F14</f>
        <v>0</v>
      </c>
      <c r="G93" s="49">
        <f>+'Contextual data'!G14</f>
        <v>0</v>
      </c>
      <c r="H93" s="35">
        <v>0</v>
      </c>
      <c r="I93" s="35">
        <v>0</v>
      </c>
      <c r="J93" s="35">
        <v>0</v>
      </c>
      <c r="K93" s="35">
        <v>0</v>
      </c>
      <c r="L93" s="122"/>
      <c r="M93" s="49">
        <f>H93-'Contextual data'!H14</f>
        <v>0</v>
      </c>
      <c r="N93" s="50">
        <f>I93-'Contextual data'!I14</f>
        <v>0</v>
      </c>
      <c r="O93" s="50">
        <f>J93-'Contextual data'!J14</f>
        <v>0</v>
      </c>
      <c r="P93" s="50">
        <f>K93-'Contextual data'!K14</f>
        <v>0</v>
      </c>
      <c r="Q93" s="89"/>
      <c r="R93" s="89"/>
      <c r="S93" s="89"/>
      <c r="T93" s="89"/>
      <c r="U93" s="89"/>
      <c r="V93" s="89"/>
      <c r="W93" s="89"/>
      <c r="X93" s="89"/>
      <c r="Y93" s="89"/>
      <c r="Z93" s="89"/>
      <c r="AA93" s="89"/>
      <c r="AB93" s="89"/>
      <c r="AC93" s="89"/>
      <c r="AD93" s="89"/>
      <c r="AE93" s="89"/>
      <c r="AF93" s="89"/>
      <c r="AG93" s="89"/>
      <c r="AH93" s="89"/>
      <c r="AI93" s="89"/>
      <c r="AJ93" s="89"/>
      <c r="AK93" s="89"/>
    </row>
    <row r="94" spans="1:41" customFormat="1" ht="14.5" x14ac:dyDescent="0.35">
      <c r="A94" s="78"/>
      <c r="B94" s="104" t="s">
        <v>178</v>
      </c>
      <c r="C94" s="86" t="s">
        <v>321</v>
      </c>
      <c r="D94" s="49">
        <f>+'Contextual data'!D15</f>
        <v>0</v>
      </c>
      <c r="E94" s="49">
        <f>+'Contextual data'!E15</f>
        <v>0</v>
      </c>
      <c r="F94" s="49">
        <f>+'Contextual data'!F15</f>
        <v>0</v>
      </c>
      <c r="G94" s="49">
        <f>+'Contextual data'!G15</f>
        <v>0</v>
      </c>
      <c r="H94" s="35">
        <v>0</v>
      </c>
      <c r="I94" s="35">
        <v>0</v>
      </c>
      <c r="J94" s="35">
        <v>0</v>
      </c>
      <c r="K94" s="35">
        <v>0</v>
      </c>
      <c r="L94" s="122"/>
      <c r="M94" s="49">
        <f>H94-'Contextual data'!H15</f>
        <v>0</v>
      </c>
      <c r="N94" s="50">
        <f>I94-'Contextual data'!I15</f>
        <v>0</v>
      </c>
      <c r="O94" s="50">
        <f>J94-'Contextual data'!J15</f>
        <v>0</v>
      </c>
      <c r="P94" s="50">
        <f>K94-'Contextual data'!K15</f>
        <v>0</v>
      </c>
      <c r="Q94" s="89"/>
      <c r="R94" s="89"/>
      <c r="S94" s="89"/>
      <c r="T94" s="89"/>
      <c r="U94" s="89"/>
      <c r="V94" s="89"/>
      <c r="W94" s="89"/>
      <c r="X94" s="89"/>
      <c r="Y94" s="89"/>
      <c r="Z94" s="89"/>
      <c r="AA94" s="89"/>
      <c r="AB94" s="89"/>
      <c r="AC94" s="89"/>
      <c r="AD94" s="89"/>
      <c r="AE94" s="89"/>
      <c r="AF94" s="89"/>
      <c r="AG94" s="89"/>
      <c r="AH94" s="89"/>
      <c r="AI94" s="89"/>
      <c r="AJ94" s="89"/>
      <c r="AK94" s="89"/>
    </row>
    <row r="95" spans="1:41" customFormat="1" ht="14.5" x14ac:dyDescent="0.35">
      <c r="A95" s="78"/>
      <c r="B95" s="104" t="s">
        <v>180</v>
      </c>
      <c r="C95" s="86" t="s">
        <v>322</v>
      </c>
      <c r="D95" s="49">
        <f>+'Contextual data'!D16</f>
        <v>0</v>
      </c>
      <c r="E95" s="49">
        <f>+'Contextual data'!E16</f>
        <v>0</v>
      </c>
      <c r="F95" s="49">
        <f>+'Contextual data'!F16</f>
        <v>0</v>
      </c>
      <c r="G95" s="49">
        <f>+'Contextual data'!G16</f>
        <v>0</v>
      </c>
      <c r="H95" s="35">
        <v>0</v>
      </c>
      <c r="I95" s="35">
        <v>0</v>
      </c>
      <c r="J95" s="35">
        <v>0</v>
      </c>
      <c r="K95" s="35">
        <v>0</v>
      </c>
      <c r="L95" s="122"/>
      <c r="M95" s="49">
        <f>H95-'Contextual data'!H16</f>
        <v>0</v>
      </c>
      <c r="N95" s="50">
        <f>I95-'Contextual data'!I16</f>
        <v>0</v>
      </c>
      <c r="O95" s="50">
        <f>J95-'Contextual data'!J16</f>
        <v>0</v>
      </c>
      <c r="P95" s="50">
        <f>K95-'Contextual data'!K16</f>
        <v>0</v>
      </c>
      <c r="Q95" s="89"/>
      <c r="R95" s="89"/>
      <c r="S95" s="89"/>
      <c r="T95" s="89"/>
      <c r="U95" s="89"/>
      <c r="V95" s="89"/>
      <c r="W95" s="89"/>
      <c r="X95" s="89"/>
      <c r="Y95" s="89"/>
      <c r="Z95" s="89"/>
      <c r="AA95" s="89"/>
      <c r="AB95" s="89"/>
      <c r="AC95" s="89"/>
      <c r="AD95" s="89"/>
      <c r="AE95" s="89"/>
      <c r="AF95" s="89"/>
      <c r="AG95" s="89"/>
      <c r="AH95" s="89"/>
      <c r="AI95" s="89"/>
      <c r="AJ95" s="89"/>
      <c r="AK95" s="89"/>
    </row>
    <row r="96" spans="1:41" customFormat="1" ht="14.5" x14ac:dyDescent="0.35">
      <c r="A96" s="78"/>
      <c r="B96" s="104" t="s">
        <v>182</v>
      </c>
      <c r="C96" s="86" t="s">
        <v>323</v>
      </c>
      <c r="D96" s="49">
        <f>+'Contextual data'!D17</f>
        <v>0</v>
      </c>
      <c r="E96" s="49">
        <f>+'Contextual data'!E17</f>
        <v>0</v>
      </c>
      <c r="F96" s="49">
        <f>+'Contextual data'!F17</f>
        <v>0</v>
      </c>
      <c r="G96" s="49">
        <f>+'Contextual data'!G17</f>
        <v>0</v>
      </c>
      <c r="H96" s="35">
        <v>0</v>
      </c>
      <c r="I96" s="35">
        <v>0</v>
      </c>
      <c r="J96" s="35">
        <v>0</v>
      </c>
      <c r="K96" s="35">
        <v>0</v>
      </c>
      <c r="L96" s="122"/>
      <c r="M96" s="49">
        <f>H96-'Contextual data'!H17</f>
        <v>0</v>
      </c>
      <c r="N96" s="50">
        <f>I96-'Contextual data'!I17</f>
        <v>0</v>
      </c>
      <c r="O96" s="50">
        <f>J96-'Contextual data'!J17</f>
        <v>0</v>
      </c>
      <c r="P96" s="50">
        <f>K96-'Contextual data'!K17</f>
        <v>0</v>
      </c>
      <c r="Q96" s="89"/>
      <c r="R96" s="89"/>
      <c r="S96" s="89"/>
      <c r="T96" s="89"/>
      <c r="U96" s="89"/>
      <c r="V96" s="89"/>
      <c r="W96" s="89"/>
      <c r="X96" s="89"/>
      <c r="Y96" s="89"/>
      <c r="Z96" s="89"/>
      <c r="AA96" s="89"/>
      <c r="AB96" s="89"/>
      <c r="AC96" s="89"/>
      <c r="AD96" s="89"/>
      <c r="AE96" s="89"/>
      <c r="AF96" s="89"/>
      <c r="AG96" s="89"/>
      <c r="AH96" s="89"/>
      <c r="AI96" s="89"/>
      <c r="AJ96" s="89"/>
      <c r="AK96" s="89"/>
    </row>
    <row r="97" spans="1:40" customFormat="1" ht="14.5" x14ac:dyDescent="0.35">
      <c r="A97" s="78"/>
      <c r="B97" s="104" t="s">
        <v>184</v>
      </c>
      <c r="C97" s="86" t="s">
        <v>323</v>
      </c>
      <c r="D97" s="49">
        <f>+'Contextual data'!D18</f>
        <v>0</v>
      </c>
      <c r="E97" s="49">
        <f>+'Contextual data'!E18</f>
        <v>0</v>
      </c>
      <c r="F97" s="49">
        <f>+'Contextual data'!F18</f>
        <v>0</v>
      </c>
      <c r="G97" s="49">
        <f>+'Contextual data'!G18</f>
        <v>0</v>
      </c>
      <c r="H97" s="35">
        <v>0</v>
      </c>
      <c r="I97" s="35">
        <v>0</v>
      </c>
      <c r="J97" s="35">
        <v>0</v>
      </c>
      <c r="K97" s="35">
        <v>0</v>
      </c>
      <c r="L97" s="122"/>
      <c r="M97" s="49">
        <f>H97-'Contextual data'!H18</f>
        <v>0</v>
      </c>
      <c r="N97" s="50">
        <f>I97-'Contextual data'!I18</f>
        <v>0</v>
      </c>
      <c r="O97" s="50">
        <f>J97-'Contextual data'!J18</f>
        <v>0</v>
      </c>
      <c r="P97" s="50">
        <f>K97-'Contextual data'!K18</f>
        <v>0</v>
      </c>
      <c r="Q97" s="89"/>
      <c r="R97" s="89"/>
      <c r="S97" s="89"/>
      <c r="T97" s="89"/>
      <c r="U97" s="89"/>
      <c r="V97" s="89"/>
      <c r="W97" s="89"/>
      <c r="X97" s="89"/>
      <c r="Y97" s="89"/>
      <c r="Z97" s="89"/>
      <c r="AA97" s="89"/>
      <c r="AB97" s="89"/>
      <c r="AC97" s="89"/>
      <c r="AD97" s="89"/>
      <c r="AE97" s="89"/>
      <c r="AF97" s="89"/>
      <c r="AG97" s="89"/>
      <c r="AH97" s="89"/>
      <c r="AI97" s="89"/>
      <c r="AJ97" s="89"/>
      <c r="AK97" s="89"/>
    </row>
    <row r="98" spans="1:40" customFormat="1" ht="14.5" x14ac:dyDescent="0.35">
      <c r="A98" s="78"/>
      <c r="B98" s="104" t="s">
        <v>186</v>
      </c>
      <c r="C98" s="86" t="s">
        <v>324</v>
      </c>
      <c r="D98" s="49">
        <f>+'Contextual data'!D19</f>
        <v>0</v>
      </c>
      <c r="E98" s="49">
        <f>+'Contextual data'!E19</f>
        <v>0</v>
      </c>
      <c r="F98" s="49">
        <f>+'Contextual data'!F19</f>
        <v>0</v>
      </c>
      <c r="G98" s="49">
        <f>+'Contextual data'!G19</f>
        <v>0</v>
      </c>
      <c r="H98" s="35">
        <v>0</v>
      </c>
      <c r="I98" s="35">
        <v>0</v>
      </c>
      <c r="J98" s="35">
        <v>0</v>
      </c>
      <c r="K98" s="35">
        <v>0</v>
      </c>
      <c r="L98" s="122"/>
      <c r="M98" s="49">
        <f>H98-'Contextual data'!H19</f>
        <v>0</v>
      </c>
      <c r="N98" s="50">
        <f>I98-'Contextual data'!I19</f>
        <v>0</v>
      </c>
      <c r="O98" s="50">
        <f>J98-'Contextual data'!J19</f>
        <v>0</v>
      </c>
      <c r="P98" s="50">
        <f>K98-'Contextual data'!K19</f>
        <v>0</v>
      </c>
      <c r="Q98" s="89"/>
      <c r="R98" s="89"/>
      <c r="S98" s="89"/>
      <c r="T98" s="89"/>
      <c r="U98" s="89"/>
      <c r="V98" s="89"/>
      <c r="W98" s="89"/>
      <c r="X98" s="89"/>
      <c r="Y98" s="89"/>
      <c r="Z98" s="89"/>
      <c r="AA98" s="89"/>
      <c r="AB98" s="89"/>
      <c r="AC98" s="89"/>
      <c r="AD98" s="89"/>
      <c r="AE98" s="89"/>
      <c r="AF98" s="89"/>
      <c r="AG98" s="89"/>
      <c r="AH98" s="89"/>
      <c r="AI98" s="89"/>
      <c r="AJ98" s="89"/>
      <c r="AK98" s="89"/>
    </row>
    <row r="99" spans="1:40" customFormat="1" ht="14.5" x14ac:dyDescent="0.35">
      <c r="A99" s="78"/>
      <c r="B99" s="104" t="s">
        <v>188</v>
      </c>
      <c r="C99" s="86" t="s">
        <v>325</v>
      </c>
      <c r="D99" s="49">
        <f>+'Contextual data'!D20</f>
        <v>0</v>
      </c>
      <c r="E99" s="49">
        <f>+'Contextual data'!E20</f>
        <v>0</v>
      </c>
      <c r="F99" s="49">
        <f>+'Contextual data'!F20</f>
        <v>0</v>
      </c>
      <c r="G99" s="49">
        <f>+'Contextual data'!G20</f>
        <v>0</v>
      </c>
      <c r="H99" s="35">
        <v>0</v>
      </c>
      <c r="I99" s="35">
        <v>0</v>
      </c>
      <c r="J99" s="35">
        <v>0</v>
      </c>
      <c r="K99" s="35">
        <v>0</v>
      </c>
      <c r="L99" s="122"/>
      <c r="M99" s="49">
        <f>H99-'Contextual data'!H20</f>
        <v>0</v>
      </c>
      <c r="N99" s="50">
        <f>I99-'Contextual data'!I20</f>
        <v>0</v>
      </c>
      <c r="O99" s="50">
        <f>J99-'Contextual data'!J20</f>
        <v>0</v>
      </c>
      <c r="P99" s="50">
        <f>K99-'Contextual data'!K20</f>
        <v>0</v>
      </c>
      <c r="Q99" s="89"/>
      <c r="R99" s="89"/>
      <c r="S99" s="89"/>
      <c r="T99" s="89"/>
      <c r="U99" s="89"/>
      <c r="V99" s="89"/>
      <c r="W99" s="89"/>
      <c r="X99" s="89"/>
      <c r="Y99" s="89"/>
      <c r="Z99" s="89"/>
      <c r="AA99" s="89"/>
      <c r="AB99" s="89"/>
      <c r="AC99" s="89"/>
      <c r="AD99" s="89"/>
      <c r="AE99" s="89"/>
      <c r="AF99" s="89"/>
      <c r="AG99" s="89"/>
      <c r="AH99" s="89"/>
      <c r="AI99" s="89"/>
      <c r="AJ99" s="89"/>
      <c r="AK99" s="89"/>
    </row>
    <row r="100" spans="1:40" customFormat="1" ht="14.5" x14ac:dyDescent="0.35">
      <c r="A100" s="78"/>
      <c r="B100" s="104" t="s">
        <v>190</v>
      </c>
      <c r="C100" s="86" t="s">
        <v>326</v>
      </c>
      <c r="D100" s="49">
        <f>+'Contextual data'!D21</f>
        <v>0</v>
      </c>
      <c r="E100" s="49">
        <f>+'Contextual data'!E21</f>
        <v>0</v>
      </c>
      <c r="F100" s="49">
        <f>+'Contextual data'!F21</f>
        <v>0</v>
      </c>
      <c r="G100" s="49">
        <f>+'Contextual data'!G21</f>
        <v>0</v>
      </c>
      <c r="H100" s="35">
        <v>0</v>
      </c>
      <c r="I100" s="35">
        <v>0</v>
      </c>
      <c r="J100" s="35">
        <v>0</v>
      </c>
      <c r="K100" s="35">
        <v>0</v>
      </c>
      <c r="L100" s="122"/>
      <c r="M100" s="49">
        <f>H100-'Contextual data'!H21</f>
        <v>0</v>
      </c>
      <c r="N100" s="50">
        <f>I100-'Contextual data'!I21</f>
        <v>0</v>
      </c>
      <c r="O100" s="50">
        <f>J100-'Contextual data'!J21</f>
        <v>0</v>
      </c>
      <c r="P100" s="50">
        <f>K100-'Contextual data'!K21</f>
        <v>0</v>
      </c>
      <c r="Q100" s="89"/>
      <c r="R100" s="89"/>
      <c r="S100" s="89"/>
      <c r="T100" s="89"/>
      <c r="U100" s="89"/>
      <c r="V100" s="89"/>
      <c r="W100" s="89"/>
      <c r="X100" s="89"/>
      <c r="Y100" s="89"/>
      <c r="Z100" s="89"/>
      <c r="AA100" s="89"/>
      <c r="AB100" s="89"/>
      <c r="AC100" s="89"/>
      <c r="AD100" s="89"/>
      <c r="AE100" s="89"/>
      <c r="AF100" s="89"/>
      <c r="AG100" s="89"/>
      <c r="AH100" s="89"/>
      <c r="AI100" s="89"/>
      <c r="AJ100" s="89"/>
      <c r="AK100" s="89"/>
    </row>
    <row r="101" spans="1:40" customFormat="1" ht="14.5" x14ac:dyDescent="0.35">
      <c r="A101" s="78"/>
      <c r="B101" s="104" t="s">
        <v>192</v>
      </c>
      <c r="C101" s="86" t="s">
        <v>326</v>
      </c>
      <c r="D101" s="49">
        <f>+'Contextual data'!D22</f>
        <v>0</v>
      </c>
      <c r="E101" s="49">
        <f>+'Contextual data'!E22</f>
        <v>0</v>
      </c>
      <c r="F101" s="49">
        <f>+'Contextual data'!F22</f>
        <v>0</v>
      </c>
      <c r="G101" s="49">
        <f>+'Contextual data'!G22</f>
        <v>0</v>
      </c>
      <c r="H101" s="35">
        <v>0</v>
      </c>
      <c r="I101" s="35">
        <v>0</v>
      </c>
      <c r="J101" s="35">
        <v>0</v>
      </c>
      <c r="K101" s="35">
        <v>0</v>
      </c>
      <c r="L101" s="122"/>
      <c r="M101" s="49">
        <f>H101-'Contextual data'!H22</f>
        <v>0</v>
      </c>
      <c r="N101" s="50">
        <f>I101-'Contextual data'!I22</f>
        <v>0</v>
      </c>
      <c r="O101" s="50">
        <f>J101-'Contextual data'!J22</f>
        <v>0</v>
      </c>
      <c r="P101" s="50">
        <f>K101-'Contextual data'!K22</f>
        <v>0</v>
      </c>
      <c r="Q101" s="89"/>
      <c r="R101" s="89"/>
      <c r="S101" s="89"/>
      <c r="T101" s="89"/>
      <c r="U101" s="89"/>
      <c r="V101" s="89"/>
      <c r="W101" s="89"/>
      <c r="X101" s="89"/>
      <c r="Y101" s="89"/>
      <c r="Z101" s="89"/>
      <c r="AA101" s="89"/>
      <c r="AB101" s="89"/>
      <c r="AC101" s="89"/>
      <c r="AD101" s="89"/>
      <c r="AE101" s="89"/>
      <c r="AF101" s="89"/>
      <c r="AG101" s="89"/>
      <c r="AH101" s="89"/>
      <c r="AI101" s="89"/>
      <c r="AJ101" s="89"/>
      <c r="AK101" s="89"/>
    </row>
    <row r="102" spans="1:40" customFormat="1" ht="14.5" x14ac:dyDescent="0.35">
      <c r="A102" s="78"/>
      <c r="B102" s="104" t="s">
        <v>14</v>
      </c>
      <c r="C102" s="86" t="s">
        <v>327</v>
      </c>
      <c r="D102" s="49">
        <f>+'Contextual data'!D23</f>
        <v>0</v>
      </c>
      <c r="E102" s="49">
        <f>+'Contextual data'!E23</f>
        <v>0</v>
      </c>
      <c r="F102" s="49">
        <f>+'Contextual data'!F23</f>
        <v>0</v>
      </c>
      <c r="G102" s="49">
        <f>+'Contextual data'!G23</f>
        <v>0</v>
      </c>
      <c r="H102" s="35">
        <v>0</v>
      </c>
      <c r="I102" s="35">
        <v>0</v>
      </c>
      <c r="J102" s="35">
        <v>0</v>
      </c>
      <c r="K102" s="35">
        <v>0</v>
      </c>
      <c r="L102" s="122"/>
      <c r="M102" s="49">
        <f>H102-'Contextual data'!H23</f>
        <v>0</v>
      </c>
      <c r="N102" s="50">
        <f>I102-'Contextual data'!I23</f>
        <v>0</v>
      </c>
      <c r="O102" s="50">
        <f>J102-'Contextual data'!J23</f>
        <v>0</v>
      </c>
      <c r="P102" s="50">
        <f>K102-'Contextual data'!K23</f>
        <v>0</v>
      </c>
      <c r="Q102" s="89"/>
      <c r="R102" s="89"/>
      <c r="S102" s="89"/>
      <c r="T102" s="89"/>
      <c r="U102" s="89"/>
      <c r="V102" s="89"/>
      <c r="W102" s="89"/>
      <c r="X102" s="89"/>
      <c r="Y102" s="89"/>
      <c r="Z102" s="89"/>
      <c r="AA102" s="89"/>
      <c r="AB102" s="89"/>
      <c r="AC102" s="89"/>
      <c r="AD102" s="89"/>
      <c r="AE102" s="89"/>
      <c r="AF102" s="89"/>
      <c r="AG102" s="89"/>
      <c r="AH102" s="89"/>
      <c r="AI102" s="89"/>
      <c r="AJ102" s="89"/>
      <c r="AK102" s="89"/>
    </row>
    <row r="103" spans="1:40" customFormat="1" ht="14.5" x14ac:dyDescent="0.35">
      <c r="A103" s="79"/>
      <c r="B103" s="107" t="s">
        <v>328</v>
      </c>
      <c r="C103" s="105" t="s">
        <v>329</v>
      </c>
      <c r="D103" s="80">
        <f t="shared" ref="D103:K103" si="29">SUM(D89:D102)</f>
        <v>0</v>
      </c>
      <c r="E103" s="80">
        <f t="shared" si="29"/>
        <v>0</v>
      </c>
      <c r="F103" s="80">
        <f t="shared" si="29"/>
        <v>0</v>
      </c>
      <c r="G103" s="80">
        <f t="shared" si="29"/>
        <v>0</v>
      </c>
      <c r="H103" s="80">
        <f t="shared" si="29"/>
        <v>0</v>
      </c>
      <c r="I103" s="80">
        <f t="shared" si="29"/>
        <v>0</v>
      </c>
      <c r="J103" s="80">
        <f t="shared" si="29"/>
        <v>0</v>
      </c>
      <c r="K103" s="323">
        <f t="shared" si="29"/>
        <v>0</v>
      </c>
      <c r="L103" s="122"/>
      <c r="M103" s="37">
        <f>SUM(M89:M102)</f>
        <v>0</v>
      </c>
      <c r="N103" s="13">
        <f>SUM(N89:N102)</f>
        <v>0</v>
      </c>
      <c r="O103" s="13">
        <f>SUM(O89:O102)</f>
        <v>0</v>
      </c>
      <c r="P103" s="13">
        <f>SUM(P89:P102)</f>
        <v>0</v>
      </c>
      <c r="Q103" s="89"/>
      <c r="R103" s="89"/>
      <c r="S103" s="89"/>
      <c r="T103" s="89"/>
      <c r="U103" s="89"/>
      <c r="V103" s="89"/>
      <c r="W103" s="89"/>
      <c r="X103" s="89"/>
      <c r="Y103" s="89"/>
      <c r="Z103" s="89"/>
      <c r="AA103" s="89"/>
      <c r="AB103" s="89"/>
      <c r="AC103" s="89"/>
      <c r="AD103" s="89"/>
      <c r="AE103" s="89"/>
      <c r="AF103" s="89"/>
      <c r="AG103" s="89"/>
      <c r="AH103" s="89"/>
      <c r="AI103" s="89"/>
      <c r="AJ103" s="89"/>
      <c r="AK103" s="89"/>
    </row>
    <row r="104" spans="1:40" customFormat="1" ht="14.5" x14ac:dyDescent="0.35">
      <c r="A104" s="79"/>
      <c r="B104" s="107"/>
      <c r="C104" s="105"/>
      <c r="D104" s="32"/>
      <c r="E104" s="32"/>
      <c r="F104" s="32"/>
      <c r="G104" s="32"/>
      <c r="H104" s="32"/>
      <c r="I104" s="4"/>
      <c r="J104" s="4"/>
      <c r="K104" s="324"/>
      <c r="L104" s="122"/>
      <c r="M104" s="36"/>
      <c r="N104" s="12"/>
      <c r="O104" s="12"/>
      <c r="P104" s="12"/>
      <c r="Q104" s="89"/>
      <c r="R104" s="89"/>
      <c r="S104" s="89"/>
      <c r="T104" s="89"/>
      <c r="U104" s="89"/>
      <c r="V104" s="89"/>
      <c r="W104" s="89"/>
      <c r="X104" s="89"/>
      <c r="Y104" s="89"/>
      <c r="Z104" s="89"/>
      <c r="AA104" s="89"/>
      <c r="AB104" s="89"/>
      <c r="AC104" s="89"/>
      <c r="AD104" s="89"/>
      <c r="AE104" s="89"/>
      <c r="AF104" s="89"/>
      <c r="AG104" s="89"/>
      <c r="AH104" s="89"/>
      <c r="AI104" s="89"/>
      <c r="AJ104" s="89"/>
      <c r="AK104" s="89"/>
    </row>
    <row r="105" spans="1:40" customFormat="1" ht="14.5" x14ac:dyDescent="0.35">
      <c r="A105" s="62"/>
      <c r="B105" s="107"/>
      <c r="C105" s="22"/>
      <c r="D105" s="32" t="str">
        <f>+'Financial tables'!D$9</f>
        <v/>
      </c>
      <c r="E105" s="32" t="str">
        <f>+'Financial tables'!E$9</f>
        <v/>
      </c>
      <c r="F105" s="32" t="str">
        <f>+'Financial tables'!F$9</f>
        <v/>
      </c>
      <c r="G105" s="32" t="str">
        <f>+'Financial tables'!G$9</f>
        <v xml:space="preserve">Current </v>
      </c>
      <c r="H105" s="32" t="str">
        <f>+'Financial tables'!H$9</f>
        <v>F/cast 1</v>
      </c>
      <c r="I105" s="32" t="str">
        <f>+'Financial tables'!I$9</f>
        <v>F/cast 2</v>
      </c>
      <c r="J105" s="32" t="str">
        <f>+'Financial tables'!J$9</f>
        <v xml:space="preserve">F/cast 3 </v>
      </c>
      <c r="K105" s="324" t="str">
        <f>+'Financial tables'!K$9</f>
        <v>F/cast 4</v>
      </c>
      <c r="L105" s="122"/>
      <c r="M105" s="36"/>
      <c r="N105" s="12"/>
      <c r="O105" s="12"/>
      <c r="P105" s="12"/>
      <c r="Q105" s="89"/>
      <c r="R105" s="89"/>
      <c r="S105" s="89"/>
      <c r="T105" s="89"/>
      <c r="U105" s="89"/>
      <c r="V105" s="89"/>
      <c r="W105" s="89"/>
      <c r="X105" s="89"/>
      <c r="Y105" s="89"/>
      <c r="Z105" s="89"/>
      <c r="AA105" s="89"/>
      <c r="AB105" s="89"/>
      <c r="AC105" s="89"/>
      <c r="AD105" s="89"/>
      <c r="AE105" s="89"/>
      <c r="AF105" s="89"/>
      <c r="AG105" s="89"/>
      <c r="AH105" s="89"/>
      <c r="AI105" s="89"/>
      <c r="AJ105" s="89"/>
      <c r="AK105" s="89"/>
    </row>
    <row r="106" spans="1:40" customFormat="1" ht="14.5" x14ac:dyDescent="0.35">
      <c r="A106" s="62"/>
      <c r="B106" s="29"/>
      <c r="C106" s="22"/>
      <c r="D106" s="340" t="str">
        <f>+'Financial tables'!D$10</f>
        <v/>
      </c>
      <c r="E106" s="340" t="str">
        <f>+'Financial tables'!E$10</f>
        <v/>
      </c>
      <c r="F106" s="340" t="str">
        <f>+'Financial tables'!F$10</f>
        <v/>
      </c>
      <c r="G106" s="75" t="str">
        <f>+'Financial tables'!G$10</f>
        <v/>
      </c>
      <c r="H106" s="75" t="str">
        <f>+'Financial tables'!H$10</f>
        <v/>
      </c>
      <c r="I106" s="75" t="str">
        <f>+'Financial tables'!I$10</f>
        <v/>
      </c>
      <c r="J106" s="75" t="str">
        <f>+'Financial tables'!J$10</f>
        <v/>
      </c>
      <c r="K106" s="75" t="str">
        <f>+'Financial tables'!K$10</f>
        <v/>
      </c>
      <c r="L106" s="122"/>
      <c r="M106" s="36" t="str">
        <f>H105</f>
        <v>F/cast 1</v>
      </c>
      <c r="N106" s="12" t="str">
        <f t="shared" ref="N106:P106" si="30">I105</f>
        <v>F/cast 2</v>
      </c>
      <c r="O106" s="12" t="str">
        <f t="shared" si="30"/>
        <v xml:space="preserve">F/cast 3 </v>
      </c>
      <c r="P106" s="12" t="str">
        <f t="shared" si="30"/>
        <v>F/cast 4</v>
      </c>
      <c r="Q106" s="89"/>
      <c r="R106" s="89"/>
      <c r="S106" s="89"/>
      <c r="T106" s="89"/>
      <c r="U106" s="89"/>
      <c r="V106" s="89"/>
      <c r="W106" s="89"/>
      <c r="X106" s="89"/>
      <c r="Y106" s="89"/>
      <c r="Z106" s="89"/>
      <c r="AA106" s="89"/>
      <c r="AB106" s="89"/>
      <c r="AC106" s="89"/>
      <c r="AD106" s="89"/>
      <c r="AE106" s="89"/>
      <c r="AF106" s="89"/>
      <c r="AG106" s="89"/>
      <c r="AH106" s="89"/>
      <c r="AI106" s="89"/>
      <c r="AJ106" s="89"/>
      <c r="AK106" s="89"/>
    </row>
    <row r="107" spans="1:40" customFormat="1" ht="27" customHeight="1" x14ac:dyDescent="0.35">
      <c r="A107" s="62"/>
      <c r="B107" s="357" t="s">
        <v>171</v>
      </c>
      <c r="C107" s="358"/>
      <c r="D107" s="82" t="str">
        <f>'Provider info + validation'!$E$12</f>
        <v>select</v>
      </c>
      <c r="E107" s="82" t="str">
        <f>'Provider info + validation'!$E$12</f>
        <v>select</v>
      </c>
      <c r="F107" s="82" t="str">
        <f>'Provider info + validation'!$E$12</f>
        <v>select</v>
      </c>
      <c r="G107" s="82" t="str">
        <f>'Provider info + validation'!$E$12</f>
        <v>select</v>
      </c>
      <c r="H107" s="82" t="str">
        <f>'Provider info + validation'!$E$12</f>
        <v>select</v>
      </c>
      <c r="I107" s="82" t="str">
        <f>'Provider info + validation'!$E$12</f>
        <v>select</v>
      </c>
      <c r="J107" s="82" t="str">
        <f>'Provider info + validation'!$E$12</f>
        <v>select</v>
      </c>
      <c r="K107" s="325" t="str">
        <f>'Provider info + validation'!$E$12</f>
        <v>select</v>
      </c>
      <c r="L107" s="122"/>
      <c r="M107" s="36" t="str">
        <f>H107</f>
        <v>select</v>
      </c>
      <c r="N107" s="12" t="str">
        <f t="shared" ref="N107:P107" si="31">I107</f>
        <v>select</v>
      </c>
      <c r="O107" s="12" t="str">
        <f t="shared" si="31"/>
        <v>select</v>
      </c>
      <c r="P107" s="12" t="str">
        <f t="shared" si="31"/>
        <v>select</v>
      </c>
      <c r="Q107" s="89"/>
      <c r="R107" s="89"/>
      <c r="S107" s="89"/>
      <c r="T107" s="89"/>
      <c r="U107" s="89"/>
      <c r="V107" s="89"/>
      <c r="W107" s="89"/>
      <c r="X107" s="89"/>
      <c r="Y107" s="89"/>
      <c r="Z107" s="89"/>
      <c r="AA107" s="89"/>
      <c r="AB107" s="89"/>
      <c r="AC107" s="89"/>
      <c r="AD107" s="89"/>
      <c r="AE107" s="89"/>
      <c r="AF107" s="89"/>
      <c r="AG107" s="89"/>
      <c r="AH107" s="89"/>
      <c r="AI107" s="89"/>
      <c r="AJ107" s="89"/>
      <c r="AK107" s="89"/>
    </row>
    <row r="108" spans="1:40" s="16" customFormat="1" ht="13" x14ac:dyDescent="0.35">
      <c r="A108" s="62"/>
      <c r="B108" s="101">
        <v>1.1000000000000001</v>
      </c>
      <c r="C108" s="22" t="s">
        <v>172</v>
      </c>
      <c r="D108" s="63"/>
      <c r="E108" s="63"/>
      <c r="F108" s="63"/>
      <c r="G108" s="63"/>
      <c r="H108" s="63"/>
      <c r="I108" s="64"/>
      <c r="J108" s="64"/>
      <c r="K108" s="326"/>
      <c r="L108" s="122"/>
      <c r="M108" s="36"/>
      <c r="N108" s="12"/>
      <c r="O108" s="12"/>
      <c r="P108" s="12"/>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row>
    <row r="109" spans="1:40" s="16" customFormat="1" x14ac:dyDescent="0.35">
      <c r="A109" s="62"/>
      <c r="B109" s="46" t="s">
        <v>366</v>
      </c>
      <c r="C109" s="84" t="s">
        <v>173</v>
      </c>
      <c r="D109" s="49">
        <f>+'Financial tables'!D13</f>
        <v>0</v>
      </c>
      <c r="E109" s="49">
        <f>+'Financial tables'!E13</f>
        <v>0</v>
      </c>
      <c r="F109" s="49">
        <f>+'Financial tables'!F13</f>
        <v>0</v>
      </c>
      <c r="G109" s="49">
        <f>+'Financial tables'!G13</f>
        <v>0</v>
      </c>
      <c r="H109" s="35">
        <v>0</v>
      </c>
      <c r="I109" s="35">
        <v>0</v>
      </c>
      <c r="J109" s="35">
        <v>0</v>
      </c>
      <c r="K109" s="35">
        <v>0</v>
      </c>
      <c r="L109" s="122"/>
      <c r="M109" s="49">
        <f>H109-'Financial tables'!H13</f>
        <v>0</v>
      </c>
      <c r="N109" s="50">
        <f>I109-'Financial tables'!I13</f>
        <v>0</v>
      </c>
      <c r="O109" s="50">
        <f>J109-'Financial tables'!J13</f>
        <v>0</v>
      </c>
      <c r="P109" s="50">
        <f>K109-'Financial tables'!K13</f>
        <v>0</v>
      </c>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row>
    <row r="110" spans="1:40" s="16" customFormat="1" x14ac:dyDescent="0.35">
      <c r="A110" s="62"/>
      <c r="B110" s="294" t="s">
        <v>367</v>
      </c>
      <c r="C110" s="84" t="s">
        <v>174</v>
      </c>
      <c r="D110" s="49">
        <f>+'Financial tables'!D14</f>
        <v>0</v>
      </c>
      <c r="E110" s="49">
        <f>+'Financial tables'!E14</f>
        <v>0</v>
      </c>
      <c r="F110" s="49">
        <f>+'Financial tables'!F14</f>
        <v>0</v>
      </c>
      <c r="G110" s="49">
        <f>+'Financial tables'!G14</f>
        <v>0</v>
      </c>
      <c r="H110" s="35">
        <v>0</v>
      </c>
      <c r="I110" s="35">
        <v>0</v>
      </c>
      <c r="J110" s="35">
        <v>0</v>
      </c>
      <c r="K110" s="35">
        <v>0</v>
      </c>
      <c r="L110" s="122"/>
      <c r="M110" s="49">
        <f>H110-'Financial tables'!H14</f>
        <v>0</v>
      </c>
      <c r="N110" s="50">
        <f>I110-'Financial tables'!I14</f>
        <v>0</v>
      </c>
      <c r="O110" s="50">
        <f>J110-'Financial tables'!J14</f>
        <v>0</v>
      </c>
      <c r="P110" s="50">
        <f>K110-'Financial tables'!K14</f>
        <v>0</v>
      </c>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row>
    <row r="111" spans="1:40" s="16" customFormat="1" x14ac:dyDescent="0.35">
      <c r="A111" s="62"/>
      <c r="B111" s="294" t="s">
        <v>368</v>
      </c>
      <c r="C111" s="84" t="s">
        <v>175</v>
      </c>
      <c r="D111" s="49">
        <f>+'Financial tables'!D15</f>
        <v>0</v>
      </c>
      <c r="E111" s="49">
        <f>+'Financial tables'!E15</f>
        <v>0</v>
      </c>
      <c r="F111" s="49">
        <f>+'Financial tables'!F15</f>
        <v>0</v>
      </c>
      <c r="G111" s="49">
        <f>+'Financial tables'!G15</f>
        <v>0</v>
      </c>
      <c r="H111" s="35">
        <v>0</v>
      </c>
      <c r="I111" s="35">
        <v>0</v>
      </c>
      <c r="J111" s="35">
        <v>0</v>
      </c>
      <c r="K111" s="35">
        <v>0</v>
      </c>
      <c r="L111" s="122"/>
      <c r="M111" s="49">
        <f>H111-'Financial tables'!H15</f>
        <v>0</v>
      </c>
      <c r="N111" s="50">
        <f>I111-'Financial tables'!I15</f>
        <v>0</v>
      </c>
      <c r="O111" s="50">
        <f>J111-'Financial tables'!J15</f>
        <v>0</v>
      </c>
      <c r="P111" s="50">
        <f>K111-'Financial tables'!K15</f>
        <v>0</v>
      </c>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row>
    <row r="112" spans="1:40" s="16" customFormat="1" x14ac:dyDescent="0.35">
      <c r="A112" s="62"/>
      <c r="B112" s="294" t="s">
        <v>369</v>
      </c>
      <c r="C112" s="84" t="s">
        <v>370</v>
      </c>
      <c r="D112" s="49">
        <f>+'Financial tables'!D16</f>
        <v>0</v>
      </c>
      <c r="E112" s="49">
        <f>+'Financial tables'!E16</f>
        <v>0</v>
      </c>
      <c r="F112" s="49">
        <f>+'Financial tables'!F16</f>
        <v>0</v>
      </c>
      <c r="G112" s="49">
        <f>+'Financial tables'!G16</f>
        <v>0</v>
      </c>
      <c r="H112" s="35">
        <v>0</v>
      </c>
      <c r="I112" s="35">
        <v>0</v>
      </c>
      <c r="J112" s="35">
        <v>0</v>
      </c>
      <c r="K112" s="35">
        <v>0</v>
      </c>
      <c r="L112" s="122"/>
      <c r="M112" s="49">
        <f>H112-'Financial tables'!H16</f>
        <v>0</v>
      </c>
      <c r="N112" s="50">
        <f>I112-'Financial tables'!I16</f>
        <v>0</v>
      </c>
      <c r="O112" s="50">
        <f>J112-'Financial tables'!J16</f>
        <v>0</v>
      </c>
      <c r="P112" s="50">
        <f>K112-'Financial tables'!K16</f>
        <v>0</v>
      </c>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row>
    <row r="113" spans="1:40" s="16" customFormat="1" x14ac:dyDescent="0.35">
      <c r="A113" s="62"/>
      <c r="B113" s="104" t="s">
        <v>178</v>
      </c>
      <c r="C113" s="84" t="s">
        <v>403</v>
      </c>
      <c r="D113" s="49">
        <f>+'Financial tables'!D17</f>
        <v>0</v>
      </c>
      <c r="E113" s="49">
        <f>+'Financial tables'!E17</f>
        <v>0</v>
      </c>
      <c r="F113" s="49">
        <f>+'Financial tables'!F17</f>
        <v>0</v>
      </c>
      <c r="G113" s="49">
        <f>+'Financial tables'!G17</f>
        <v>0</v>
      </c>
      <c r="H113" s="35">
        <v>0</v>
      </c>
      <c r="I113" s="35">
        <v>0</v>
      </c>
      <c r="J113" s="35">
        <v>0</v>
      </c>
      <c r="K113" s="35">
        <v>0</v>
      </c>
      <c r="L113" s="122"/>
      <c r="M113" s="49">
        <f>H113-'Financial tables'!H17</f>
        <v>0</v>
      </c>
      <c r="N113" s="50">
        <f>I113-'Financial tables'!I17</f>
        <v>0</v>
      </c>
      <c r="O113" s="50">
        <f>J113-'Financial tables'!J17</f>
        <v>0</v>
      </c>
      <c r="P113" s="50">
        <f>K113-'Financial tables'!K17</f>
        <v>0</v>
      </c>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row>
    <row r="114" spans="1:40" s="16" customFormat="1" x14ac:dyDescent="0.35">
      <c r="A114" s="62"/>
      <c r="B114" s="104" t="s">
        <v>180</v>
      </c>
      <c r="C114" s="84" t="s">
        <v>404</v>
      </c>
      <c r="D114" s="49">
        <f>+'Financial tables'!D18</f>
        <v>0</v>
      </c>
      <c r="E114" s="49">
        <f>+'Financial tables'!E18</f>
        <v>0</v>
      </c>
      <c r="F114" s="49">
        <f>+'Financial tables'!F18</f>
        <v>0</v>
      </c>
      <c r="G114" s="49">
        <f>+'Financial tables'!G18</f>
        <v>0</v>
      </c>
      <c r="H114" s="35">
        <v>0</v>
      </c>
      <c r="I114" s="35">
        <v>0</v>
      </c>
      <c r="J114" s="35">
        <v>0</v>
      </c>
      <c r="K114" s="35">
        <v>0</v>
      </c>
      <c r="L114" s="122"/>
      <c r="M114" s="49">
        <f>H114-'Financial tables'!H18</f>
        <v>0</v>
      </c>
      <c r="N114" s="50">
        <f>I114-'Financial tables'!I18</f>
        <v>0</v>
      </c>
      <c r="O114" s="50">
        <f>J114-'Financial tables'!J18</f>
        <v>0</v>
      </c>
      <c r="P114" s="50">
        <f>K114-'Financial tables'!K18</f>
        <v>0</v>
      </c>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row>
    <row r="115" spans="1:40" s="16" customFormat="1" x14ac:dyDescent="0.25">
      <c r="A115" s="62"/>
      <c r="B115" s="104" t="s">
        <v>182</v>
      </c>
      <c r="C115" s="86" t="s">
        <v>323</v>
      </c>
      <c r="D115" s="49">
        <f>+'Financial tables'!D19</f>
        <v>0</v>
      </c>
      <c r="E115" s="49">
        <f>+'Financial tables'!E19</f>
        <v>0</v>
      </c>
      <c r="F115" s="49">
        <f>+'Financial tables'!F19</f>
        <v>0</v>
      </c>
      <c r="G115" s="49">
        <f>+'Financial tables'!G19</f>
        <v>0</v>
      </c>
      <c r="H115" s="35">
        <v>0</v>
      </c>
      <c r="I115" s="35">
        <v>0</v>
      </c>
      <c r="J115" s="35">
        <v>0</v>
      </c>
      <c r="K115" s="35">
        <v>0</v>
      </c>
      <c r="L115" s="122"/>
      <c r="M115" s="49">
        <f>H115-'Financial tables'!H19</f>
        <v>0</v>
      </c>
      <c r="N115" s="50">
        <f>I115-'Financial tables'!I19</f>
        <v>0</v>
      </c>
      <c r="O115" s="50">
        <f>J115-'Financial tables'!J19</f>
        <v>0</v>
      </c>
      <c r="P115" s="50">
        <f>K115-'Financial tables'!K19</f>
        <v>0</v>
      </c>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row>
    <row r="116" spans="1:40" s="16" customFormat="1" x14ac:dyDescent="0.25">
      <c r="A116" s="62"/>
      <c r="B116" s="104" t="s">
        <v>184</v>
      </c>
      <c r="C116" s="86" t="s">
        <v>323</v>
      </c>
      <c r="D116" s="49">
        <f>+'Financial tables'!D20</f>
        <v>0</v>
      </c>
      <c r="E116" s="49">
        <f>+'Financial tables'!E20</f>
        <v>0</v>
      </c>
      <c r="F116" s="49">
        <f>+'Financial tables'!F20</f>
        <v>0</v>
      </c>
      <c r="G116" s="49">
        <f>+'Financial tables'!G20</f>
        <v>0</v>
      </c>
      <c r="H116" s="35">
        <v>0</v>
      </c>
      <c r="I116" s="35">
        <v>0</v>
      </c>
      <c r="J116" s="35">
        <v>0</v>
      </c>
      <c r="K116" s="35">
        <v>0</v>
      </c>
      <c r="L116" s="122"/>
      <c r="M116" s="49">
        <f>H116-'Financial tables'!H20</f>
        <v>0</v>
      </c>
      <c r="N116" s="50">
        <f>I116-'Financial tables'!I20</f>
        <v>0</v>
      </c>
      <c r="O116" s="50">
        <f>J116-'Financial tables'!J20</f>
        <v>0</v>
      </c>
      <c r="P116" s="50">
        <f>K116-'Financial tables'!K20</f>
        <v>0</v>
      </c>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row>
    <row r="117" spans="1:40" s="16" customFormat="1" x14ac:dyDescent="0.35">
      <c r="A117" s="62"/>
      <c r="B117" s="104" t="s">
        <v>186</v>
      </c>
      <c r="C117" s="84" t="s">
        <v>405</v>
      </c>
      <c r="D117" s="49">
        <f>+'Financial tables'!D21</f>
        <v>0</v>
      </c>
      <c r="E117" s="49">
        <f>+'Financial tables'!E21</f>
        <v>0</v>
      </c>
      <c r="F117" s="49">
        <f>+'Financial tables'!F21</f>
        <v>0</v>
      </c>
      <c r="G117" s="49">
        <f>+'Financial tables'!G21</f>
        <v>0</v>
      </c>
      <c r="H117" s="35">
        <v>0</v>
      </c>
      <c r="I117" s="35">
        <v>0</v>
      </c>
      <c r="J117" s="35">
        <v>0</v>
      </c>
      <c r="K117" s="35">
        <v>0</v>
      </c>
      <c r="L117" s="122"/>
      <c r="M117" s="49">
        <f>H117-'Financial tables'!H21</f>
        <v>0</v>
      </c>
      <c r="N117" s="50">
        <f>I117-'Financial tables'!I21</f>
        <v>0</v>
      </c>
      <c r="O117" s="50">
        <f>J117-'Financial tables'!J21</f>
        <v>0</v>
      </c>
      <c r="P117" s="50">
        <f>K117-'Financial tables'!K21</f>
        <v>0</v>
      </c>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row>
    <row r="118" spans="1:40" s="16" customFormat="1" x14ac:dyDescent="0.35">
      <c r="A118" s="62"/>
      <c r="B118" s="104" t="s">
        <v>188</v>
      </c>
      <c r="C118" s="84" t="s">
        <v>406</v>
      </c>
      <c r="D118" s="49">
        <f>+'Financial tables'!D22</f>
        <v>0</v>
      </c>
      <c r="E118" s="49">
        <f>+'Financial tables'!E22</f>
        <v>0</v>
      </c>
      <c r="F118" s="49">
        <f>+'Financial tables'!F22</f>
        <v>0</v>
      </c>
      <c r="G118" s="49">
        <f>+'Financial tables'!G22</f>
        <v>0</v>
      </c>
      <c r="H118" s="35">
        <v>0</v>
      </c>
      <c r="I118" s="35">
        <v>0</v>
      </c>
      <c r="J118" s="35">
        <v>0</v>
      </c>
      <c r="K118" s="35">
        <v>0</v>
      </c>
      <c r="L118" s="122"/>
      <c r="M118" s="49">
        <f>H118-'Financial tables'!H22</f>
        <v>0</v>
      </c>
      <c r="N118" s="50">
        <f>I118-'Financial tables'!I22</f>
        <v>0</v>
      </c>
      <c r="O118" s="50">
        <f>J118-'Financial tables'!J22</f>
        <v>0</v>
      </c>
      <c r="P118" s="50">
        <f>K118-'Financial tables'!K22</f>
        <v>0</v>
      </c>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row>
    <row r="119" spans="1:40" s="16" customFormat="1" x14ac:dyDescent="0.25">
      <c r="A119" s="62"/>
      <c r="B119" s="104" t="s">
        <v>190</v>
      </c>
      <c r="C119" s="86" t="s">
        <v>326</v>
      </c>
      <c r="D119" s="49">
        <f>+'Financial tables'!D23</f>
        <v>0</v>
      </c>
      <c r="E119" s="49">
        <f>+'Financial tables'!E23</f>
        <v>0</v>
      </c>
      <c r="F119" s="49">
        <f>+'Financial tables'!F23</f>
        <v>0</v>
      </c>
      <c r="G119" s="49">
        <f>+'Financial tables'!G23</f>
        <v>0</v>
      </c>
      <c r="H119" s="35">
        <v>0</v>
      </c>
      <c r="I119" s="35">
        <v>0</v>
      </c>
      <c r="J119" s="35">
        <v>0</v>
      </c>
      <c r="K119" s="35">
        <v>0</v>
      </c>
      <c r="L119" s="122"/>
      <c r="M119" s="49">
        <f>H119-'Financial tables'!H23</f>
        <v>0</v>
      </c>
      <c r="N119" s="50">
        <f>I119-'Financial tables'!I23</f>
        <v>0</v>
      </c>
      <c r="O119" s="50">
        <f>J119-'Financial tables'!J23</f>
        <v>0</v>
      </c>
      <c r="P119" s="50">
        <f>K119-'Financial tables'!K23</f>
        <v>0</v>
      </c>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row>
    <row r="120" spans="1:40" s="16" customFormat="1" x14ac:dyDescent="0.25">
      <c r="A120" s="62"/>
      <c r="B120" s="104" t="s">
        <v>192</v>
      </c>
      <c r="C120" s="86" t="s">
        <v>326</v>
      </c>
      <c r="D120" s="49">
        <f>+'Financial tables'!D24</f>
        <v>0</v>
      </c>
      <c r="E120" s="49">
        <f>+'Financial tables'!E24</f>
        <v>0</v>
      </c>
      <c r="F120" s="49">
        <f>+'Financial tables'!F24</f>
        <v>0</v>
      </c>
      <c r="G120" s="49">
        <f>+'Financial tables'!G24</f>
        <v>0</v>
      </c>
      <c r="H120" s="35">
        <v>0</v>
      </c>
      <c r="I120" s="35">
        <v>0</v>
      </c>
      <c r="J120" s="35">
        <v>0</v>
      </c>
      <c r="K120" s="35">
        <v>0</v>
      </c>
      <c r="L120" s="122"/>
      <c r="M120" s="49">
        <f>H120-'Financial tables'!H24</f>
        <v>0</v>
      </c>
      <c r="N120" s="50">
        <f>I120-'Financial tables'!I24</f>
        <v>0</v>
      </c>
      <c r="O120" s="50">
        <f>J120-'Financial tables'!J24</f>
        <v>0</v>
      </c>
      <c r="P120" s="50">
        <f>K120-'Financial tables'!K24</f>
        <v>0</v>
      </c>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row>
    <row r="121" spans="1:40" s="16" customFormat="1" ht="29.25" customHeight="1" x14ac:dyDescent="0.35">
      <c r="A121" s="62"/>
      <c r="B121" s="104" t="s">
        <v>14</v>
      </c>
      <c r="C121" s="84" t="s">
        <v>194</v>
      </c>
      <c r="D121" s="49">
        <f>+'Financial tables'!D25</f>
        <v>0</v>
      </c>
      <c r="E121" s="49">
        <f>+'Financial tables'!E25</f>
        <v>0</v>
      </c>
      <c r="F121" s="49">
        <f>+'Financial tables'!F25</f>
        <v>0</v>
      </c>
      <c r="G121" s="49">
        <f>+'Financial tables'!G25</f>
        <v>0</v>
      </c>
      <c r="H121" s="35">
        <v>0</v>
      </c>
      <c r="I121" s="35">
        <v>0</v>
      </c>
      <c r="J121" s="35">
        <v>0</v>
      </c>
      <c r="K121" s="35">
        <v>0</v>
      </c>
      <c r="L121" s="122"/>
      <c r="M121" s="49">
        <f>H121-'Financial tables'!H25</f>
        <v>0</v>
      </c>
      <c r="N121" s="50">
        <f>I121-'Financial tables'!I25</f>
        <v>0</v>
      </c>
      <c r="O121" s="50">
        <f>J121-'Financial tables'!J25</f>
        <v>0</v>
      </c>
      <c r="P121" s="50">
        <f>K121-'Financial tables'!K25</f>
        <v>0</v>
      </c>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row>
    <row r="122" spans="1:40" s="16" customFormat="1" x14ac:dyDescent="0.35">
      <c r="A122" s="62"/>
      <c r="B122" s="294" t="s">
        <v>371</v>
      </c>
      <c r="C122" s="84" t="s">
        <v>195</v>
      </c>
      <c r="D122" s="49">
        <f>+'Financial tables'!D26</f>
        <v>0</v>
      </c>
      <c r="E122" s="49">
        <f>+'Financial tables'!E26</f>
        <v>0</v>
      </c>
      <c r="F122" s="49">
        <f>+'Financial tables'!F26</f>
        <v>0</v>
      </c>
      <c r="G122" s="49">
        <f>+'Financial tables'!G26</f>
        <v>0</v>
      </c>
      <c r="H122" s="35">
        <v>0</v>
      </c>
      <c r="I122" s="35">
        <v>0</v>
      </c>
      <c r="J122" s="35">
        <v>0</v>
      </c>
      <c r="K122" s="35">
        <v>0</v>
      </c>
      <c r="L122" s="122"/>
      <c r="M122" s="49">
        <f>H122-'Financial tables'!H26</f>
        <v>0</v>
      </c>
      <c r="N122" s="50">
        <f>I122-'Financial tables'!I26</f>
        <v>0</v>
      </c>
      <c r="O122" s="50">
        <f>J122-'Financial tables'!J26</f>
        <v>0</v>
      </c>
      <c r="P122" s="50">
        <f>K122-'Financial tables'!K26</f>
        <v>0</v>
      </c>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row>
    <row r="123" spans="1:40" s="16" customFormat="1" x14ac:dyDescent="0.35">
      <c r="A123" s="62"/>
      <c r="B123" s="46" t="s">
        <v>374</v>
      </c>
      <c r="C123" s="84" t="s">
        <v>196</v>
      </c>
      <c r="D123" s="49">
        <f>+'Financial tables'!D27</f>
        <v>0</v>
      </c>
      <c r="E123" s="49">
        <f>+'Financial tables'!E27</f>
        <v>0</v>
      </c>
      <c r="F123" s="49">
        <f>+'Financial tables'!F27</f>
        <v>0</v>
      </c>
      <c r="G123" s="49">
        <f>+'Financial tables'!G27</f>
        <v>0</v>
      </c>
      <c r="H123" s="35">
        <v>0</v>
      </c>
      <c r="I123" s="35">
        <v>0</v>
      </c>
      <c r="J123" s="35">
        <v>0</v>
      </c>
      <c r="K123" s="35">
        <v>0</v>
      </c>
      <c r="L123" s="122"/>
      <c r="M123" s="49">
        <f>H123-'Financial tables'!H27</f>
        <v>0</v>
      </c>
      <c r="N123" s="50">
        <f>I123-'Financial tables'!I27</f>
        <v>0</v>
      </c>
      <c r="O123" s="50">
        <f>J123-'Financial tables'!J27</f>
        <v>0</v>
      </c>
      <c r="P123" s="50">
        <f>K123-'Financial tables'!K27</f>
        <v>0</v>
      </c>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row>
    <row r="124" spans="1:40" s="16" customFormat="1" x14ac:dyDescent="0.35">
      <c r="A124" s="62"/>
      <c r="B124" s="46" t="s">
        <v>375</v>
      </c>
      <c r="C124" s="84" t="s">
        <v>197</v>
      </c>
      <c r="D124" s="49">
        <f>+'Financial tables'!D28</f>
        <v>0</v>
      </c>
      <c r="E124" s="49">
        <f>+'Financial tables'!E28</f>
        <v>0</v>
      </c>
      <c r="F124" s="49">
        <f>+'Financial tables'!F28</f>
        <v>0</v>
      </c>
      <c r="G124" s="49">
        <f>+'Financial tables'!G28</f>
        <v>0</v>
      </c>
      <c r="H124" s="35">
        <v>0</v>
      </c>
      <c r="I124" s="35">
        <v>0</v>
      </c>
      <c r="J124" s="35">
        <v>0</v>
      </c>
      <c r="K124" s="35">
        <v>0</v>
      </c>
      <c r="L124" s="122"/>
      <c r="M124" s="49">
        <f>H124-'Financial tables'!H28</f>
        <v>0</v>
      </c>
      <c r="N124" s="50">
        <f>I124-'Financial tables'!I28</f>
        <v>0</v>
      </c>
      <c r="O124" s="50">
        <f>J124-'Financial tables'!J28</f>
        <v>0</v>
      </c>
      <c r="P124" s="50">
        <f>K124-'Financial tables'!K28</f>
        <v>0</v>
      </c>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row>
    <row r="125" spans="1:40" s="16" customFormat="1" x14ac:dyDescent="0.35">
      <c r="A125" s="62"/>
      <c r="B125" s="46" t="s">
        <v>376</v>
      </c>
      <c r="C125" s="84" t="s">
        <v>198</v>
      </c>
      <c r="D125" s="49">
        <f>+'Financial tables'!D29</f>
        <v>0</v>
      </c>
      <c r="E125" s="49">
        <f>+'Financial tables'!E29</f>
        <v>0</v>
      </c>
      <c r="F125" s="49">
        <f>+'Financial tables'!F29</f>
        <v>0</v>
      </c>
      <c r="G125" s="49">
        <f>+'Financial tables'!G29</f>
        <v>0</v>
      </c>
      <c r="H125" s="35">
        <v>0</v>
      </c>
      <c r="I125" s="35">
        <v>0</v>
      </c>
      <c r="J125" s="35">
        <v>0</v>
      </c>
      <c r="K125" s="35">
        <v>0</v>
      </c>
      <c r="L125" s="122"/>
      <c r="M125" s="49">
        <f>H125-'Financial tables'!H29</f>
        <v>0</v>
      </c>
      <c r="N125" s="50">
        <f>I125-'Financial tables'!I29</f>
        <v>0</v>
      </c>
      <c r="O125" s="50">
        <f>J125-'Financial tables'!J29</f>
        <v>0</v>
      </c>
      <c r="P125" s="50">
        <f>K125-'Financial tables'!K29</f>
        <v>0</v>
      </c>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row>
    <row r="126" spans="1:40" s="16" customFormat="1" x14ac:dyDescent="0.35">
      <c r="A126" s="62"/>
      <c r="B126" s="46" t="s">
        <v>377</v>
      </c>
      <c r="C126" s="84" t="s">
        <v>199</v>
      </c>
      <c r="D126" s="49">
        <f>+'Financial tables'!D30</f>
        <v>0</v>
      </c>
      <c r="E126" s="49">
        <f>+'Financial tables'!E30</f>
        <v>0</v>
      </c>
      <c r="F126" s="49">
        <f>+'Financial tables'!F30</f>
        <v>0</v>
      </c>
      <c r="G126" s="49">
        <f>+'Financial tables'!G30</f>
        <v>0</v>
      </c>
      <c r="H126" s="35">
        <v>0</v>
      </c>
      <c r="I126" s="35">
        <v>0</v>
      </c>
      <c r="J126" s="35">
        <v>0</v>
      </c>
      <c r="K126" s="35">
        <v>0</v>
      </c>
      <c r="L126" s="122"/>
      <c r="M126" s="49">
        <f>H126-'Financial tables'!H30</f>
        <v>0</v>
      </c>
      <c r="N126" s="50">
        <f>I126-'Financial tables'!I30</f>
        <v>0</v>
      </c>
      <c r="O126" s="50">
        <f>J126-'Financial tables'!J30</f>
        <v>0</v>
      </c>
      <c r="P126" s="50">
        <f>K126-'Financial tables'!K30</f>
        <v>0</v>
      </c>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row>
    <row r="127" spans="1:40" s="16" customFormat="1" x14ac:dyDescent="0.35">
      <c r="A127" s="62"/>
      <c r="B127" s="46" t="s">
        <v>378</v>
      </c>
      <c r="C127" s="84" t="s">
        <v>201</v>
      </c>
      <c r="D127" s="33">
        <f t="shared" ref="D127:M127" si="32">ROUND(SUM(D109:D126),0)</f>
        <v>0</v>
      </c>
      <c r="E127" s="33">
        <f t="shared" si="32"/>
        <v>0</v>
      </c>
      <c r="F127" s="33">
        <f t="shared" si="32"/>
        <v>0</v>
      </c>
      <c r="G127" s="33">
        <f t="shared" si="32"/>
        <v>0</v>
      </c>
      <c r="H127" s="33">
        <f t="shared" si="32"/>
        <v>0</v>
      </c>
      <c r="I127" s="6">
        <f t="shared" si="32"/>
        <v>0</v>
      </c>
      <c r="J127" s="6">
        <f t="shared" si="32"/>
        <v>0</v>
      </c>
      <c r="K127" s="327">
        <f t="shared" si="32"/>
        <v>0</v>
      </c>
      <c r="L127" s="122"/>
      <c r="M127" s="51">
        <f t="shared" si="32"/>
        <v>0</v>
      </c>
      <c r="N127" s="65">
        <f t="shared" ref="N127:P127" si="33">ROUND(SUM(N109:N126),0)</f>
        <v>0</v>
      </c>
      <c r="O127" s="65">
        <f t="shared" si="33"/>
        <v>0</v>
      </c>
      <c r="P127" s="65">
        <f t="shared" si="33"/>
        <v>0</v>
      </c>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row>
    <row r="128" spans="1:40" s="16" customFormat="1" x14ac:dyDescent="0.35">
      <c r="A128" s="62"/>
      <c r="B128" s="46"/>
      <c r="C128" s="84"/>
      <c r="D128" s="49"/>
      <c r="E128" s="49"/>
      <c r="F128" s="49"/>
      <c r="G128" s="49"/>
      <c r="H128" s="49"/>
      <c r="I128" s="50"/>
      <c r="J128" s="50"/>
      <c r="K128" s="322"/>
      <c r="L128" s="122"/>
      <c r="M128" s="49"/>
      <c r="N128" s="50"/>
      <c r="O128" s="50"/>
      <c r="P128" s="50"/>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row>
    <row r="129" spans="1:40" s="16" customFormat="1" ht="13" x14ac:dyDescent="0.35">
      <c r="A129" s="62"/>
      <c r="B129" s="101">
        <v>1.2</v>
      </c>
      <c r="C129" s="22" t="s">
        <v>202</v>
      </c>
      <c r="D129" s="49"/>
      <c r="E129" s="49"/>
      <c r="F129" s="49"/>
      <c r="G129" s="49"/>
      <c r="H129" s="49"/>
      <c r="I129" s="50"/>
      <c r="J129" s="50"/>
      <c r="K129" s="322"/>
      <c r="L129" s="122"/>
      <c r="M129" s="49"/>
      <c r="N129" s="50"/>
      <c r="O129" s="50"/>
      <c r="P129" s="50"/>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row>
    <row r="130" spans="1:40" s="16" customFormat="1" x14ac:dyDescent="0.35">
      <c r="A130" s="62"/>
      <c r="B130" s="46" t="s">
        <v>379</v>
      </c>
      <c r="C130" s="84" t="s">
        <v>203</v>
      </c>
      <c r="D130" s="49">
        <f>+'Financial tables'!D34</f>
        <v>0</v>
      </c>
      <c r="E130" s="49">
        <f>+'Financial tables'!E34</f>
        <v>0</v>
      </c>
      <c r="F130" s="49">
        <f>+'Financial tables'!F34</f>
        <v>0</v>
      </c>
      <c r="G130" s="49">
        <f>+'Financial tables'!G34</f>
        <v>0</v>
      </c>
      <c r="H130" s="35">
        <v>0</v>
      </c>
      <c r="I130" s="8">
        <v>0</v>
      </c>
      <c r="J130" s="8">
        <v>0</v>
      </c>
      <c r="K130" s="8">
        <v>0</v>
      </c>
      <c r="L130" s="122"/>
      <c r="M130" s="49">
        <f>H130-'Financial tables'!H34</f>
        <v>0</v>
      </c>
      <c r="N130" s="50">
        <f>I130-'Financial tables'!I34</f>
        <v>0</v>
      </c>
      <c r="O130" s="50">
        <f>J130-'Financial tables'!J34</f>
        <v>0</v>
      </c>
      <c r="P130" s="50">
        <f>K130-'Financial tables'!K34</f>
        <v>0</v>
      </c>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row>
    <row r="131" spans="1:40" s="16" customFormat="1" x14ac:dyDescent="0.35">
      <c r="A131" s="62"/>
      <c r="B131" s="46" t="s">
        <v>380</v>
      </c>
      <c r="C131" s="84" t="s">
        <v>204</v>
      </c>
      <c r="D131" s="49">
        <f>+'Financial tables'!D35</f>
        <v>0</v>
      </c>
      <c r="E131" s="49">
        <f>+'Financial tables'!E35</f>
        <v>0</v>
      </c>
      <c r="F131" s="49">
        <f>+'Financial tables'!F35</f>
        <v>0</v>
      </c>
      <c r="G131" s="49">
        <f>+'Financial tables'!G35</f>
        <v>0</v>
      </c>
      <c r="H131" s="35">
        <v>0</v>
      </c>
      <c r="I131" s="8">
        <v>0</v>
      </c>
      <c r="J131" s="8">
        <v>0</v>
      </c>
      <c r="K131" s="8">
        <v>0</v>
      </c>
      <c r="L131" s="122"/>
      <c r="M131" s="49">
        <f>H131-'Financial tables'!H35</f>
        <v>0</v>
      </c>
      <c r="N131" s="50">
        <f>I131-'Financial tables'!I35</f>
        <v>0</v>
      </c>
      <c r="O131" s="50">
        <f>J131-'Financial tables'!J35</f>
        <v>0</v>
      </c>
      <c r="P131" s="50">
        <f>K131-'Financial tables'!K35</f>
        <v>0</v>
      </c>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row>
    <row r="132" spans="1:40" s="16" customFormat="1" x14ac:dyDescent="0.35">
      <c r="A132" s="62"/>
      <c r="B132" s="46" t="s">
        <v>381</v>
      </c>
      <c r="C132" s="84" t="s">
        <v>205</v>
      </c>
      <c r="D132" s="49">
        <f>+'Financial tables'!D36</f>
        <v>0</v>
      </c>
      <c r="E132" s="49">
        <f>+'Financial tables'!E36</f>
        <v>0</v>
      </c>
      <c r="F132" s="49">
        <f>+'Financial tables'!F36</f>
        <v>0</v>
      </c>
      <c r="G132" s="49">
        <f>+'Financial tables'!G36</f>
        <v>0</v>
      </c>
      <c r="H132" s="35">
        <v>0</v>
      </c>
      <c r="I132" s="8">
        <v>0</v>
      </c>
      <c r="J132" s="8">
        <v>0</v>
      </c>
      <c r="K132" s="8">
        <v>0</v>
      </c>
      <c r="L132" s="122"/>
      <c r="M132" s="49">
        <f>H132-'Financial tables'!H36</f>
        <v>0</v>
      </c>
      <c r="N132" s="50">
        <f>I132-'Financial tables'!I36</f>
        <v>0</v>
      </c>
      <c r="O132" s="50">
        <f>J132-'Financial tables'!J36</f>
        <v>0</v>
      </c>
      <c r="P132" s="50">
        <f>K132-'Financial tables'!K36</f>
        <v>0</v>
      </c>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row>
    <row r="133" spans="1:40" s="16" customFormat="1" x14ac:dyDescent="0.35">
      <c r="A133" s="62"/>
      <c r="B133" s="46" t="s">
        <v>382</v>
      </c>
      <c r="C133" s="84" t="s">
        <v>206</v>
      </c>
      <c r="D133" s="49">
        <f>+'Financial tables'!D37</f>
        <v>0</v>
      </c>
      <c r="E133" s="49">
        <f>+'Financial tables'!E37</f>
        <v>0</v>
      </c>
      <c r="F133" s="49">
        <f>+'Financial tables'!F37</f>
        <v>0</v>
      </c>
      <c r="G133" s="49">
        <f>+'Financial tables'!G37</f>
        <v>0</v>
      </c>
      <c r="H133" s="35">
        <v>0</v>
      </c>
      <c r="I133" s="8">
        <v>0</v>
      </c>
      <c r="J133" s="8">
        <v>0</v>
      </c>
      <c r="K133" s="8">
        <v>0</v>
      </c>
      <c r="L133" s="122"/>
      <c r="M133" s="49">
        <f>H133-'Financial tables'!H37</f>
        <v>0</v>
      </c>
      <c r="N133" s="50">
        <f>I133-'Financial tables'!I37</f>
        <v>0</v>
      </c>
      <c r="O133" s="50">
        <f>J133-'Financial tables'!J37</f>
        <v>0</v>
      </c>
      <c r="P133" s="50">
        <f>K133-'Financial tables'!K37</f>
        <v>0</v>
      </c>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row>
    <row r="134" spans="1:40" s="16" customFormat="1" x14ac:dyDescent="0.35">
      <c r="A134" s="62"/>
      <c r="B134" s="46" t="s">
        <v>383</v>
      </c>
      <c r="C134" s="84" t="s">
        <v>207</v>
      </c>
      <c r="D134" s="49">
        <f>+'Financial tables'!D38</f>
        <v>0</v>
      </c>
      <c r="E134" s="49">
        <f>+'Financial tables'!E38</f>
        <v>0</v>
      </c>
      <c r="F134" s="49">
        <f>+'Financial tables'!F38</f>
        <v>0</v>
      </c>
      <c r="G134" s="49">
        <f>+'Financial tables'!G38</f>
        <v>0</v>
      </c>
      <c r="H134" s="35">
        <v>0</v>
      </c>
      <c r="I134" s="8">
        <v>0</v>
      </c>
      <c r="J134" s="8">
        <v>0</v>
      </c>
      <c r="K134" s="8">
        <v>0</v>
      </c>
      <c r="L134" s="122"/>
      <c r="M134" s="49">
        <f>H134-'Financial tables'!H38</f>
        <v>0</v>
      </c>
      <c r="N134" s="50">
        <f>I134-'Financial tables'!I38</f>
        <v>0</v>
      </c>
      <c r="O134" s="50">
        <f>J134-'Financial tables'!J38</f>
        <v>0</v>
      </c>
      <c r="P134" s="50">
        <f>K134-'Financial tables'!K38</f>
        <v>0</v>
      </c>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row>
    <row r="135" spans="1:40" s="16" customFormat="1" x14ac:dyDescent="0.35">
      <c r="A135" s="62"/>
      <c r="B135" s="46" t="s">
        <v>384</v>
      </c>
      <c r="C135" s="84" t="s">
        <v>208</v>
      </c>
      <c r="D135" s="49">
        <f>+'Financial tables'!D39</f>
        <v>0</v>
      </c>
      <c r="E135" s="49">
        <f>+'Financial tables'!E39</f>
        <v>0</v>
      </c>
      <c r="F135" s="49">
        <f>+'Financial tables'!F39</f>
        <v>0</v>
      </c>
      <c r="G135" s="49">
        <f>+'Financial tables'!G39</f>
        <v>0</v>
      </c>
      <c r="H135" s="35">
        <v>0</v>
      </c>
      <c r="I135" s="8">
        <v>0</v>
      </c>
      <c r="J135" s="8">
        <v>0</v>
      </c>
      <c r="K135" s="8">
        <v>0</v>
      </c>
      <c r="L135" s="122"/>
      <c r="M135" s="49">
        <f>H135-'Financial tables'!H39</f>
        <v>0</v>
      </c>
      <c r="N135" s="50">
        <f>I135-'Financial tables'!I39</f>
        <v>0</v>
      </c>
      <c r="O135" s="50">
        <f>J135-'Financial tables'!J39</f>
        <v>0</v>
      </c>
      <c r="P135" s="50">
        <f>K135-'Financial tables'!K39</f>
        <v>0</v>
      </c>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row>
    <row r="136" spans="1:40" s="16" customFormat="1" x14ac:dyDescent="0.35">
      <c r="A136" s="62"/>
      <c r="B136" s="46" t="s">
        <v>385</v>
      </c>
      <c r="C136" s="84" t="s">
        <v>210</v>
      </c>
      <c r="D136" s="51">
        <f t="shared" ref="D136:M136" si="34">SUM(D130:D135)</f>
        <v>0</v>
      </c>
      <c r="E136" s="51">
        <f t="shared" si="34"/>
        <v>0</v>
      </c>
      <c r="F136" s="51">
        <f t="shared" si="34"/>
        <v>0</v>
      </c>
      <c r="G136" s="51">
        <f t="shared" si="34"/>
        <v>0</v>
      </c>
      <c r="H136" s="51">
        <f t="shared" si="34"/>
        <v>0</v>
      </c>
      <c r="I136" s="65">
        <f t="shared" si="34"/>
        <v>0</v>
      </c>
      <c r="J136" s="65">
        <f t="shared" si="34"/>
        <v>0</v>
      </c>
      <c r="K136" s="327">
        <f t="shared" si="34"/>
        <v>0</v>
      </c>
      <c r="L136" s="122"/>
      <c r="M136" s="51">
        <f t="shared" si="34"/>
        <v>0</v>
      </c>
      <c r="N136" s="65">
        <f t="shared" ref="N136:P136" si="35">SUM(N130:N135)</f>
        <v>0</v>
      </c>
      <c r="O136" s="65">
        <f t="shared" si="35"/>
        <v>0</v>
      </c>
      <c r="P136" s="65">
        <f t="shared" si="35"/>
        <v>0</v>
      </c>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row>
    <row r="137" spans="1:40" s="16" customFormat="1" x14ac:dyDescent="0.35">
      <c r="A137" s="62"/>
      <c r="B137" s="46"/>
      <c r="C137" s="84"/>
      <c r="D137" s="49"/>
      <c r="E137" s="49"/>
      <c r="F137" s="49"/>
      <c r="G137" s="49"/>
      <c r="H137" s="49"/>
      <c r="I137" s="50"/>
      <c r="J137" s="50"/>
      <c r="K137" s="322"/>
      <c r="L137" s="122"/>
      <c r="M137" s="49"/>
      <c r="N137" s="50"/>
      <c r="O137" s="50"/>
      <c r="P137" s="50"/>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row>
    <row r="138" spans="1:40" s="16" customFormat="1" ht="26" x14ac:dyDescent="0.35">
      <c r="A138" s="62"/>
      <c r="B138" s="102">
        <v>1.3</v>
      </c>
      <c r="C138" s="22" t="s">
        <v>407</v>
      </c>
      <c r="D138" s="36">
        <f t="shared" ref="D138:M138" si="36">D127-D136</f>
        <v>0</v>
      </c>
      <c r="E138" s="36">
        <f t="shared" si="36"/>
        <v>0</v>
      </c>
      <c r="F138" s="36">
        <f t="shared" si="36"/>
        <v>0</v>
      </c>
      <c r="G138" s="36">
        <f t="shared" si="36"/>
        <v>0</v>
      </c>
      <c r="H138" s="36">
        <f t="shared" si="36"/>
        <v>0</v>
      </c>
      <c r="I138" s="12">
        <f t="shared" si="36"/>
        <v>0</v>
      </c>
      <c r="J138" s="12">
        <f t="shared" si="36"/>
        <v>0</v>
      </c>
      <c r="K138" s="328">
        <f t="shared" si="36"/>
        <v>0</v>
      </c>
      <c r="L138" s="122"/>
      <c r="M138" s="49">
        <f t="shared" si="36"/>
        <v>0</v>
      </c>
      <c r="N138" s="50">
        <f t="shared" ref="N138:P138" si="37">N127-N136</f>
        <v>0</v>
      </c>
      <c r="O138" s="50">
        <f t="shared" si="37"/>
        <v>0</v>
      </c>
      <c r="P138" s="50">
        <f t="shared" si="37"/>
        <v>0</v>
      </c>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row>
    <row r="139" spans="1:40" s="16" customFormat="1" x14ac:dyDescent="0.35">
      <c r="A139" s="61"/>
      <c r="B139" s="69"/>
      <c r="C139" s="66"/>
      <c r="D139" s="74"/>
      <c r="E139" s="74"/>
      <c r="F139" s="74"/>
      <c r="G139" s="74"/>
      <c r="H139" s="74"/>
      <c r="I139" s="83"/>
      <c r="J139" s="83"/>
      <c r="K139" s="329"/>
      <c r="L139" s="139"/>
      <c r="M139" s="74"/>
      <c r="N139" s="83"/>
      <c r="O139" s="83"/>
      <c r="P139" s="83"/>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row>
    <row r="140" spans="1:40" s="16" customFormat="1" x14ac:dyDescent="0.35">
      <c r="A140" s="59"/>
      <c r="B140" s="60"/>
      <c r="C140" s="92"/>
      <c r="D140" s="67"/>
      <c r="E140" s="67"/>
      <c r="F140" s="67"/>
      <c r="G140" s="67"/>
      <c r="H140" s="67"/>
      <c r="I140" s="68"/>
      <c r="J140" s="68"/>
      <c r="K140" s="330"/>
      <c r="L140" s="139"/>
      <c r="M140" s="49"/>
      <c r="N140" s="50"/>
      <c r="O140" s="50"/>
      <c r="P140" s="50"/>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row>
    <row r="141" spans="1:40" customFormat="1" ht="14.5" x14ac:dyDescent="0.35">
      <c r="A141" s="62"/>
      <c r="B141" s="107"/>
      <c r="C141" s="22"/>
      <c r="D141" s="32" t="str">
        <f>+'Financial tables'!D$9</f>
        <v/>
      </c>
      <c r="E141" s="32" t="str">
        <f>+'Financial tables'!E$9</f>
        <v/>
      </c>
      <c r="F141" s="32" t="str">
        <f>+'Financial tables'!F$9</f>
        <v/>
      </c>
      <c r="G141" s="32" t="str">
        <f>+'Financial tables'!G$9</f>
        <v xml:space="preserve">Current </v>
      </c>
      <c r="H141" s="32" t="str">
        <f>+'Financial tables'!H$9</f>
        <v>F/cast 1</v>
      </c>
      <c r="I141" s="32" t="str">
        <f>+'Financial tables'!I$9</f>
        <v>F/cast 2</v>
      </c>
      <c r="J141" s="32" t="str">
        <f>+'Financial tables'!J$9</f>
        <v xml:space="preserve">F/cast 3 </v>
      </c>
      <c r="K141" s="324" t="str">
        <f>+'Financial tables'!K$9</f>
        <v>F/cast 4</v>
      </c>
      <c r="L141" s="122"/>
      <c r="M141" s="36"/>
      <c r="N141" s="12"/>
      <c r="O141" s="12"/>
      <c r="P141" s="12"/>
      <c r="Q141" s="89"/>
      <c r="R141" s="89"/>
      <c r="S141" s="89"/>
      <c r="T141" s="89"/>
      <c r="U141" s="89"/>
      <c r="V141" s="89"/>
      <c r="W141" s="89"/>
      <c r="X141" s="89"/>
      <c r="Y141" s="89"/>
      <c r="Z141" s="89"/>
      <c r="AA141" s="89"/>
      <c r="AB141" s="89"/>
      <c r="AC141" s="89"/>
      <c r="AD141" s="89"/>
      <c r="AE141" s="89"/>
      <c r="AF141" s="89"/>
      <c r="AG141" s="89"/>
      <c r="AH141" s="89"/>
      <c r="AI141" s="89"/>
      <c r="AJ141" s="89"/>
      <c r="AK141" s="89"/>
    </row>
    <row r="142" spans="1:40" customFormat="1" ht="14.5" x14ac:dyDescent="0.35">
      <c r="A142" s="62"/>
      <c r="B142" s="29"/>
      <c r="C142" s="22"/>
      <c r="D142" s="340" t="str">
        <f>+'Financial tables'!D$10</f>
        <v/>
      </c>
      <c r="E142" s="340" t="str">
        <f>+'Financial tables'!E$10</f>
        <v/>
      </c>
      <c r="F142" s="340" t="str">
        <f>+'Financial tables'!F$10</f>
        <v/>
      </c>
      <c r="G142" s="75" t="str">
        <f>+'Financial tables'!G$10</f>
        <v/>
      </c>
      <c r="H142" s="75" t="str">
        <f>+'Financial tables'!H$10</f>
        <v/>
      </c>
      <c r="I142" s="75" t="str">
        <f>+'Financial tables'!I$10</f>
        <v/>
      </c>
      <c r="J142" s="75" t="str">
        <f>+'Financial tables'!J$10</f>
        <v/>
      </c>
      <c r="K142" s="75" t="str">
        <f>+'Financial tables'!K$10</f>
        <v/>
      </c>
      <c r="L142" s="122"/>
      <c r="M142" s="36" t="str">
        <f>H141</f>
        <v>F/cast 1</v>
      </c>
      <c r="N142" s="12" t="str">
        <f t="shared" ref="N142" si="38">I141</f>
        <v>F/cast 2</v>
      </c>
      <c r="O142" s="12" t="str">
        <f t="shared" ref="O142" si="39">J141</f>
        <v xml:space="preserve">F/cast 3 </v>
      </c>
      <c r="P142" s="12" t="str">
        <f t="shared" ref="P142" si="40">K141</f>
        <v>F/cast 4</v>
      </c>
      <c r="Q142" s="89"/>
      <c r="R142" s="89"/>
      <c r="S142" s="89"/>
      <c r="T142" s="89"/>
      <c r="U142" s="89"/>
      <c r="V142" s="89"/>
      <c r="W142" s="89"/>
      <c r="X142" s="89"/>
      <c r="Y142" s="89"/>
      <c r="Z142" s="89"/>
      <c r="AA142" s="89"/>
      <c r="AB142" s="89"/>
      <c r="AC142" s="89"/>
      <c r="AD142" s="89"/>
      <c r="AE142" s="89"/>
      <c r="AF142" s="89"/>
      <c r="AG142" s="89"/>
      <c r="AH142" s="89"/>
      <c r="AI142" s="89"/>
      <c r="AJ142" s="89"/>
      <c r="AK142" s="89"/>
    </row>
    <row r="143" spans="1:40" s="16" customFormat="1" ht="14.5" x14ac:dyDescent="0.35">
      <c r="A143" s="62"/>
      <c r="B143" s="101" t="s">
        <v>387</v>
      </c>
      <c r="C143" s="84"/>
      <c r="D143" s="82" t="str">
        <f>'Provider info + validation'!$E$12</f>
        <v>select</v>
      </c>
      <c r="E143" s="82" t="str">
        <f>'Provider info + validation'!$E$12</f>
        <v>select</v>
      </c>
      <c r="F143" s="82" t="str">
        <f>'Provider info + validation'!$E$12</f>
        <v>select</v>
      </c>
      <c r="G143" s="82" t="str">
        <f>'Provider info + validation'!$E$12</f>
        <v>select</v>
      </c>
      <c r="H143" s="82" t="str">
        <f>'Provider info + validation'!$E$12</f>
        <v>select</v>
      </c>
      <c r="I143" s="82" t="str">
        <f>'Provider info + validation'!$E$12</f>
        <v>select</v>
      </c>
      <c r="J143" s="82" t="str">
        <f>'Provider info + validation'!$E$12</f>
        <v>select</v>
      </c>
      <c r="K143" s="325" t="str">
        <f>'Provider info + validation'!$E$12</f>
        <v>select</v>
      </c>
      <c r="L143" s="122"/>
      <c r="M143" s="36" t="str">
        <f>H143</f>
        <v>select</v>
      </c>
      <c r="N143" s="12" t="str">
        <f t="shared" ref="N143" si="41">I143</f>
        <v>select</v>
      </c>
      <c r="O143" s="12" t="str">
        <f t="shared" ref="O143" si="42">J143</f>
        <v>select</v>
      </c>
      <c r="P143" s="12" t="str">
        <f t="shared" ref="P143" si="43">K143</f>
        <v>select</v>
      </c>
      <c r="Q143" s="89"/>
      <c r="R143" s="89"/>
      <c r="S143" s="57"/>
      <c r="T143" s="57"/>
      <c r="U143" s="57"/>
      <c r="V143" s="57"/>
      <c r="W143" s="57"/>
      <c r="X143" s="57"/>
      <c r="Y143" s="57"/>
      <c r="Z143" s="57"/>
      <c r="AA143" s="57"/>
      <c r="AB143" s="57"/>
      <c r="AC143" s="57"/>
      <c r="AD143" s="57"/>
      <c r="AE143" s="57"/>
      <c r="AF143" s="57"/>
      <c r="AG143" s="57"/>
      <c r="AH143" s="57"/>
      <c r="AI143" s="57"/>
      <c r="AJ143" s="57"/>
      <c r="AK143" s="57"/>
      <c r="AL143" s="57"/>
      <c r="AM143" s="57"/>
      <c r="AN143" s="57"/>
    </row>
    <row r="144" spans="1:40" s="16" customFormat="1" x14ac:dyDescent="0.35">
      <c r="A144" s="62"/>
      <c r="B144" s="46" t="s">
        <v>388</v>
      </c>
      <c r="C144" s="84" t="s">
        <v>230</v>
      </c>
      <c r="D144" s="49">
        <f>+'Financial tables'!D74</f>
        <v>0</v>
      </c>
      <c r="E144" s="49">
        <f>+'Financial tables'!E74</f>
        <v>0</v>
      </c>
      <c r="F144" s="49">
        <f>+'Financial tables'!F74</f>
        <v>0</v>
      </c>
      <c r="G144" s="49">
        <f>+'Financial tables'!G74</f>
        <v>0</v>
      </c>
      <c r="H144" s="35">
        <v>0</v>
      </c>
      <c r="I144" s="35">
        <v>0</v>
      </c>
      <c r="J144" s="35">
        <v>0</v>
      </c>
      <c r="K144" s="35">
        <v>0</v>
      </c>
      <c r="L144" s="139"/>
      <c r="M144" s="49">
        <f>+H144-'Financial tables'!H74</f>
        <v>0</v>
      </c>
      <c r="N144" s="50">
        <f>+I144-'Financial tables'!I74</f>
        <v>0</v>
      </c>
      <c r="O144" s="50">
        <f>+J144-'Financial tables'!J74</f>
        <v>0</v>
      </c>
      <c r="P144" s="50">
        <f>+K144-'Financial tables'!K74</f>
        <v>0</v>
      </c>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row>
    <row r="145" spans="1:40" s="16" customFormat="1" x14ac:dyDescent="0.35">
      <c r="A145" s="62"/>
      <c r="B145" s="46" t="s">
        <v>389</v>
      </c>
      <c r="C145" s="84" t="s">
        <v>231</v>
      </c>
      <c r="D145" s="49">
        <f>+'Financial tables'!D75</f>
        <v>0</v>
      </c>
      <c r="E145" s="49">
        <f>+'Financial tables'!E75</f>
        <v>0</v>
      </c>
      <c r="F145" s="49">
        <f>+'Financial tables'!F75</f>
        <v>0</v>
      </c>
      <c r="G145" s="49">
        <f>+'Financial tables'!G75</f>
        <v>0</v>
      </c>
      <c r="H145" s="35">
        <v>0</v>
      </c>
      <c r="I145" s="35">
        <v>0</v>
      </c>
      <c r="J145" s="35">
        <v>0</v>
      </c>
      <c r="K145" s="35">
        <v>0</v>
      </c>
      <c r="L145" s="139"/>
      <c r="M145" s="49">
        <f>+H145-'Financial tables'!H75</f>
        <v>0</v>
      </c>
      <c r="N145" s="50">
        <f>+I145-'Financial tables'!I75</f>
        <v>0</v>
      </c>
      <c r="O145" s="50">
        <f>+J145-'Financial tables'!J75</f>
        <v>0</v>
      </c>
      <c r="P145" s="50">
        <f>+K145-'Financial tables'!K75</f>
        <v>0</v>
      </c>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row>
    <row r="146" spans="1:40" s="16" customFormat="1" x14ac:dyDescent="0.35">
      <c r="A146" s="62"/>
      <c r="B146" s="46" t="s">
        <v>390</v>
      </c>
      <c r="C146" s="84" t="s">
        <v>234</v>
      </c>
      <c r="D146" s="49">
        <f>+'Financial tables'!D80</f>
        <v>0</v>
      </c>
      <c r="E146" s="49">
        <f>+'Financial tables'!E80</f>
        <v>0</v>
      </c>
      <c r="F146" s="49">
        <f>+'Financial tables'!F80</f>
        <v>0</v>
      </c>
      <c r="G146" s="49">
        <f>+'Financial tables'!G80</f>
        <v>0</v>
      </c>
      <c r="H146" s="35">
        <v>0</v>
      </c>
      <c r="I146" s="35">
        <v>0</v>
      </c>
      <c r="J146" s="35">
        <v>0</v>
      </c>
      <c r="K146" s="35">
        <v>0</v>
      </c>
      <c r="L146" s="139"/>
      <c r="M146" s="49">
        <f>+H146-'Financial tables'!H80</f>
        <v>0</v>
      </c>
      <c r="N146" s="50">
        <f>+I146-'Financial tables'!I80</f>
        <v>0</v>
      </c>
      <c r="O146" s="50">
        <f>+J146-'Financial tables'!J80</f>
        <v>0</v>
      </c>
      <c r="P146" s="50">
        <f>+K146-'Financial tables'!K80</f>
        <v>0</v>
      </c>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row>
    <row r="147" spans="1:40" s="16" customFormat="1" ht="13" x14ac:dyDescent="0.35">
      <c r="A147" s="61"/>
      <c r="B147" s="24"/>
      <c r="C147" s="41" t="s">
        <v>391</v>
      </c>
      <c r="D147" s="51">
        <f t="shared" ref="D147:F147" si="44">SUM(D144:D146)</f>
        <v>0</v>
      </c>
      <c r="E147" s="51">
        <f t="shared" si="44"/>
        <v>0</v>
      </c>
      <c r="F147" s="51">
        <f t="shared" si="44"/>
        <v>0</v>
      </c>
      <c r="G147" s="51">
        <f>SUM(G144:G146)</f>
        <v>0</v>
      </c>
      <c r="H147" s="51">
        <f t="shared" ref="H147:K147" si="45">SUM(H144:H146)</f>
        <v>0</v>
      </c>
      <c r="I147" s="51">
        <f t="shared" si="45"/>
        <v>0</v>
      </c>
      <c r="J147" s="51">
        <f t="shared" si="45"/>
        <v>0</v>
      </c>
      <c r="K147" s="327">
        <f t="shared" si="45"/>
        <v>0</v>
      </c>
      <c r="L147" s="140"/>
      <c r="M147" s="51">
        <f t="shared" ref="M147:P147" si="46">SUM(M144:M146)</f>
        <v>0</v>
      </c>
      <c r="N147" s="65">
        <f t="shared" si="46"/>
        <v>0</v>
      </c>
      <c r="O147" s="65">
        <f t="shared" si="46"/>
        <v>0</v>
      </c>
      <c r="P147" s="65">
        <f t="shared" si="46"/>
        <v>0</v>
      </c>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row>
    <row r="148" spans="1:40" s="16" customFormat="1" x14ac:dyDescent="0.35">
      <c r="A148" s="72"/>
      <c r="B148" s="90"/>
      <c r="C148" s="70" t="s">
        <v>212</v>
      </c>
      <c r="D148" s="70" t="s">
        <v>212</v>
      </c>
      <c r="E148" s="70" t="s">
        <v>212</v>
      </c>
      <c r="F148" s="70" t="s">
        <v>212</v>
      </c>
      <c r="G148" s="70"/>
      <c r="H148" s="70" t="s">
        <v>212</v>
      </c>
      <c r="I148" s="70" t="s">
        <v>212</v>
      </c>
      <c r="J148" s="70" t="s">
        <v>212</v>
      </c>
      <c r="K148" s="123"/>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row>
    <row r="149" spans="1:40" s="16" customFormat="1" x14ac:dyDescent="0.35">
      <c r="A149" s="48"/>
      <c r="B149" s="53"/>
      <c r="C149" s="70"/>
      <c r="D149" s="71"/>
      <c r="E149" s="71"/>
      <c r="F149" s="71"/>
      <c r="G149" s="71"/>
      <c r="H149" s="71"/>
      <c r="I149" s="71"/>
      <c r="J149" s="71"/>
      <c r="K149" s="124"/>
      <c r="L149" s="71"/>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row>
    <row r="150" spans="1:40" s="21" customFormat="1" x14ac:dyDescent="0.35">
      <c r="A150" s="48"/>
      <c r="B150" s="53"/>
      <c r="C150" s="70"/>
      <c r="D150" s="71"/>
      <c r="E150" s="71"/>
      <c r="F150" s="71"/>
      <c r="G150" s="71"/>
      <c r="H150" s="71"/>
      <c r="I150" s="71"/>
      <c r="J150" s="71"/>
      <c r="K150" s="124"/>
      <c r="L150" s="71"/>
      <c r="M150" s="71"/>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row>
    <row r="151" spans="1:40" s="21" customFormat="1" x14ac:dyDescent="0.35">
      <c r="A151" s="48"/>
      <c r="B151" s="53"/>
      <c r="C151" s="70"/>
      <c r="D151" s="71"/>
      <c r="E151" s="71"/>
      <c r="F151" s="71"/>
      <c r="G151" s="71"/>
      <c r="H151" s="71"/>
      <c r="I151" s="71"/>
      <c r="J151" s="71"/>
      <c r="K151" s="124"/>
      <c r="L151" s="71"/>
      <c r="M151" s="71"/>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row>
    <row r="152" spans="1:40" s="21" customFormat="1" x14ac:dyDescent="0.35">
      <c r="A152" s="48"/>
      <c r="B152" s="53"/>
      <c r="C152" s="70"/>
      <c r="D152" s="71"/>
      <c r="E152" s="71"/>
      <c r="F152" s="71"/>
      <c r="G152" s="71"/>
      <c r="H152" s="71"/>
      <c r="I152" s="71"/>
      <c r="J152" s="71"/>
      <c r="K152" s="124"/>
      <c r="L152" s="71"/>
      <c r="M152" s="71"/>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row>
    <row r="153" spans="1:40" s="21" customFormat="1" x14ac:dyDescent="0.35">
      <c r="A153" s="48"/>
      <c r="B153" s="53"/>
      <c r="C153" s="70"/>
      <c r="D153" s="71"/>
      <c r="E153" s="71"/>
      <c r="F153" s="71"/>
      <c r="G153" s="71"/>
      <c r="H153" s="71"/>
      <c r="I153" s="71"/>
      <c r="J153" s="71"/>
      <c r="K153" s="124"/>
      <c r="L153" s="71"/>
      <c r="M153" s="71"/>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row>
    <row r="154" spans="1:40" s="21" customFormat="1" x14ac:dyDescent="0.35">
      <c r="A154" s="48"/>
      <c r="B154" s="53"/>
      <c r="C154" s="70"/>
      <c r="D154" s="71"/>
      <c r="E154" s="71"/>
      <c r="F154" s="71"/>
      <c r="G154" s="71"/>
      <c r="H154" s="71"/>
      <c r="I154" s="71"/>
      <c r="J154" s="71"/>
      <c r="K154" s="124"/>
      <c r="L154" s="71"/>
      <c r="M154" s="71"/>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row>
    <row r="155" spans="1:40" s="21" customFormat="1" x14ac:dyDescent="0.35">
      <c r="A155" s="48"/>
      <c r="B155" s="53"/>
      <c r="C155" s="70"/>
      <c r="D155" s="71"/>
      <c r="E155" s="71"/>
      <c r="F155" s="71"/>
      <c r="G155" s="71"/>
      <c r="H155" s="71"/>
      <c r="I155" s="71"/>
      <c r="J155" s="71"/>
      <c r="K155" s="124"/>
      <c r="L155" s="71"/>
      <c r="M155" s="71"/>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row>
    <row r="156" spans="1:40" s="21" customFormat="1" x14ac:dyDescent="0.35">
      <c r="A156" s="48"/>
      <c r="B156" s="53"/>
      <c r="C156" s="70"/>
      <c r="D156" s="71"/>
      <c r="E156" s="71"/>
      <c r="F156" s="71"/>
      <c r="G156" s="71"/>
      <c r="H156" s="71"/>
      <c r="I156" s="71"/>
      <c r="J156" s="71"/>
      <c r="K156" s="124"/>
      <c r="L156" s="71"/>
      <c r="M156" s="71"/>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row>
    <row r="157" spans="1:40" s="21" customFormat="1" x14ac:dyDescent="0.35">
      <c r="A157" s="48"/>
      <c r="B157" s="53"/>
      <c r="C157" s="70"/>
      <c r="D157" s="71"/>
      <c r="E157" s="71"/>
      <c r="F157" s="71"/>
      <c r="G157" s="71"/>
      <c r="H157" s="71"/>
      <c r="I157" s="71"/>
      <c r="J157" s="71"/>
      <c r="K157" s="124"/>
      <c r="L157" s="71"/>
      <c r="M157" s="71"/>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row>
    <row r="158" spans="1:40" s="21" customFormat="1" x14ac:dyDescent="0.35">
      <c r="A158" s="48"/>
      <c r="B158" s="53"/>
      <c r="C158" s="70"/>
      <c r="D158" s="71"/>
      <c r="E158" s="71"/>
      <c r="F158" s="71"/>
      <c r="G158" s="71"/>
      <c r="H158" s="71"/>
      <c r="I158" s="71"/>
      <c r="J158" s="71"/>
      <c r="K158" s="71"/>
      <c r="L158" s="118"/>
      <c r="M158" s="71"/>
      <c r="N158" s="71"/>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row>
    <row r="159" spans="1:40" s="21" customFormat="1" x14ac:dyDescent="0.35">
      <c r="A159" s="48"/>
      <c r="B159" s="53"/>
      <c r="C159" s="70"/>
      <c r="D159" s="71"/>
      <c r="E159" s="71"/>
      <c r="F159" s="71"/>
      <c r="G159" s="71"/>
      <c r="H159" s="71"/>
      <c r="I159" s="71"/>
      <c r="J159" s="71"/>
      <c r="K159" s="71"/>
      <c r="L159" s="118"/>
      <c r="M159" s="71"/>
      <c r="N159" s="71"/>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row>
    <row r="160" spans="1:40" s="21" customFormat="1" x14ac:dyDescent="0.35">
      <c r="A160" s="48"/>
      <c r="B160" s="53"/>
      <c r="C160" s="70"/>
      <c r="D160" s="71"/>
      <c r="E160" s="71"/>
      <c r="F160" s="71"/>
      <c r="G160" s="71"/>
      <c r="H160" s="71"/>
      <c r="I160" s="71"/>
      <c r="J160" s="71"/>
      <c r="K160" s="71"/>
      <c r="L160" s="118"/>
      <c r="M160" s="71"/>
      <c r="N160" s="71"/>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row>
    <row r="161" spans="1:40" s="21" customFormat="1" x14ac:dyDescent="0.35">
      <c r="A161" s="48"/>
      <c r="B161" s="53"/>
      <c r="C161" s="70"/>
      <c r="D161" s="71"/>
      <c r="E161" s="71"/>
      <c r="F161" s="71"/>
      <c r="G161" s="71"/>
      <c r="H161" s="71"/>
      <c r="I161" s="71"/>
      <c r="J161" s="71"/>
      <c r="K161" s="71"/>
      <c r="L161" s="118"/>
      <c r="M161" s="71"/>
      <c r="N161" s="71"/>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row>
    <row r="162" spans="1:40" s="21" customFormat="1" x14ac:dyDescent="0.35">
      <c r="A162" s="48"/>
      <c r="B162" s="53"/>
      <c r="C162" s="70"/>
      <c r="D162" s="71"/>
      <c r="E162" s="71"/>
      <c r="F162" s="71"/>
      <c r="G162" s="71"/>
      <c r="H162" s="71"/>
      <c r="I162" s="71"/>
      <c r="J162" s="71"/>
      <c r="K162" s="71"/>
      <c r="L162" s="118"/>
      <c r="M162" s="71"/>
      <c r="N162" s="71"/>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row>
    <row r="163" spans="1:40" s="21" customFormat="1" x14ac:dyDescent="0.35">
      <c r="A163" s="48"/>
      <c r="B163" s="53"/>
      <c r="C163" s="70"/>
      <c r="D163" s="71"/>
      <c r="E163" s="71"/>
      <c r="F163" s="71"/>
      <c r="G163" s="71"/>
      <c r="H163" s="71"/>
      <c r="I163" s="71"/>
      <c r="J163" s="71"/>
      <c r="K163" s="71"/>
      <c r="L163" s="118"/>
      <c r="M163" s="71"/>
      <c r="N163" s="71"/>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row>
    <row r="164" spans="1:40" s="21" customFormat="1" x14ac:dyDescent="0.35">
      <c r="A164" s="48"/>
      <c r="B164" s="53"/>
      <c r="C164" s="70"/>
      <c r="D164" s="71"/>
      <c r="E164" s="71"/>
      <c r="F164" s="71"/>
      <c r="G164" s="71"/>
      <c r="H164" s="71"/>
      <c r="I164" s="71"/>
      <c r="J164" s="71"/>
      <c r="K164" s="71"/>
      <c r="L164" s="118"/>
      <c r="M164" s="71"/>
      <c r="N164" s="71"/>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row>
    <row r="165" spans="1:40" s="21" customFormat="1" x14ac:dyDescent="0.35">
      <c r="A165" s="48"/>
      <c r="B165" s="53"/>
      <c r="C165" s="70"/>
      <c r="D165" s="71"/>
      <c r="E165" s="71"/>
      <c r="F165" s="71"/>
      <c r="G165" s="71"/>
      <c r="H165" s="71"/>
      <c r="I165" s="71"/>
      <c r="J165" s="71"/>
      <c r="K165" s="71"/>
      <c r="L165" s="118"/>
      <c r="M165" s="71"/>
      <c r="N165" s="71"/>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row>
    <row r="166" spans="1:40" s="21" customFormat="1" x14ac:dyDescent="0.35">
      <c r="A166" s="48"/>
      <c r="B166" s="53"/>
      <c r="C166" s="70"/>
      <c r="D166" s="71"/>
      <c r="E166" s="71"/>
      <c r="F166" s="71"/>
      <c r="G166" s="71"/>
      <c r="H166" s="71"/>
      <c r="I166" s="71"/>
      <c r="J166" s="71"/>
      <c r="K166" s="71"/>
      <c r="L166" s="118"/>
      <c r="M166" s="71"/>
      <c r="N166" s="71"/>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row>
    <row r="167" spans="1:40" s="21" customFormat="1" x14ac:dyDescent="0.35">
      <c r="A167" s="48"/>
      <c r="B167" s="53"/>
      <c r="C167" s="70"/>
      <c r="D167" s="71"/>
      <c r="E167" s="71"/>
      <c r="F167" s="71"/>
      <c r="G167" s="71"/>
      <c r="H167" s="71"/>
      <c r="I167" s="71"/>
      <c r="J167" s="71"/>
      <c r="K167" s="71"/>
      <c r="L167" s="118"/>
      <c r="M167" s="71"/>
      <c r="N167" s="71"/>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row>
    <row r="168" spans="1:40" s="21" customFormat="1" x14ac:dyDescent="0.35">
      <c r="A168" s="48"/>
      <c r="B168" s="53"/>
      <c r="C168" s="70"/>
      <c r="D168" s="71"/>
      <c r="E168" s="71"/>
      <c r="F168" s="71"/>
      <c r="G168" s="71"/>
      <c r="H168" s="71"/>
      <c r="I168" s="71"/>
      <c r="J168" s="71"/>
      <c r="K168" s="71"/>
      <c r="L168" s="118"/>
      <c r="M168" s="71"/>
      <c r="N168" s="71"/>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row>
    <row r="169" spans="1:40" s="21" customFormat="1" x14ac:dyDescent="0.35">
      <c r="A169" s="48"/>
      <c r="B169" s="53"/>
      <c r="C169" s="70"/>
      <c r="D169" s="71"/>
      <c r="E169" s="71"/>
      <c r="F169" s="71"/>
      <c r="G169" s="71"/>
      <c r="H169" s="71"/>
      <c r="I169" s="71"/>
      <c r="J169" s="71"/>
      <c r="K169" s="71"/>
      <c r="L169" s="118"/>
      <c r="M169" s="71"/>
      <c r="N169" s="71"/>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row>
    <row r="170" spans="1:40" s="21" customFormat="1" x14ac:dyDescent="0.35">
      <c r="A170" s="48"/>
      <c r="B170" s="53"/>
      <c r="C170" s="70"/>
      <c r="D170" s="71"/>
      <c r="E170" s="71"/>
      <c r="F170" s="71"/>
      <c r="G170" s="71"/>
      <c r="H170" s="71"/>
      <c r="I170" s="71"/>
      <c r="J170" s="71"/>
      <c r="K170" s="71"/>
      <c r="L170" s="118"/>
      <c r="M170" s="71"/>
      <c r="N170" s="71"/>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row>
    <row r="171" spans="1:40" s="21" customFormat="1" x14ac:dyDescent="0.35">
      <c r="A171" s="48"/>
      <c r="B171" s="53"/>
      <c r="C171" s="70"/>
      <c r="D171" s="71"/>
      <c r="E171" s="71"/>
      <c r="F171" s="71"/>
      <c r="G171" s="71"/>
      <c r="H171" s="71"/>
      <c r="I171" s="71"/>
      <c r="J171" s="71"/>
      <c r="K171" s="71"/>
      <c r="L171" s="118"/>
      <c r="M171" s="71"/>
      <c r="N171" s="71"/>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row>
    <row r="172" spans="1:40" s="21" customFormat="1" x14ac:dyDescent="0.35">
      <c r="A172" s="48"/>
      <c r="B172" s="53"/>
      <c r="C172" s="70"/>
      <c r="D172" s="71"/>
      <c r="E172" s="71"/>
      <c r="F172" s="71"/>
      <c r="G172" s="71"/>
      <c r="H172" s="71"/>
      <c r="I172" s="71"/>
      <c r="J172" s="71"/>
      <c r="K172" s="71"/>
      <c r="L172" s="118"/>
      <c r="M172" s="71"/>
      <c r="N172" s="71"/>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row>
    <row r="173" spans="1:40" s="21" customFormat="1" x14ac:dyDescent="0.35">
      <c r="A173" s="48"/>
      <c r="B173" s="53"/>
      <c r="C173" s="70"/>
      <c r="D173" s="71"/>
      <c r="E173" s="71"/>
      <c r="F173" s="71"/>
      <c r="G173" s="71"/>
      <c r="H173" s="71"/>
      <c r="I173" s="71"/>
      <c r="J173" s="71"/>
      <c r="K173" s="71"/>
      <c r="L173" s="118"/>
      <c r="M173" s="71"/>
      <c r="N173" s="71"/>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row>
    <row r="174" spans="1:40" s="21" customFormat="1" x14ac:dyDescent="0.35">
      <c r="A174" s="48"/>
      <c r="B174" s="53"/>
      <c r="C174" s="70"/>
      <c r="D174" s="71"/>
      <c r="E174" s="71"/>
      <c r="F174" s="71"/>
      <c r="G174" s="71"/>
      <c r="H174" s="71"/>
      <c r="I174" s="71"/>
      <c r="J174" s="71"/>
      <c r="K174" s="71"/>
      <c r="L174" s="118"/>
      <c r="M174" s="71"/>
      <c r="N174" s="71"/>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row>
    <row r="175" spans="1:40" s="21" customFormat="1" x14ac:dyDescent="0.35">
      <c r="A175" s="48"/>
      <c r="B175" s="53"/>
      <c r="C175" s="70"/>
      <c r="D175" s="71"/>
      <c r="E175" s="71"/>
      <c r="F175" s="71"/>
      <c r="G175" s="71"/>
      <c r="H175" s="71"/>
      <c r="I175" s="71"/>
      <c r="J175" s="71"/>
      <c r="K175" s="71"/>
      <c r="L175" s="118"/>
      <c r="M175" s="71"/>
      <c r="N175" s="71"/>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row>
    <row r="176" spans="1:40" s="21" customFormat="1" x14ac:dyDescent="0.35">
      <c r="A176" s="48"/>
      <c r="B176" s="53"/>
      <c r="C176" s="70"/>
      <c r="D176" s="71"/>
      <c r="E176" s="71"/>
      <c r="F176" s="71"/>
      <c r="G176" s="71"/>
      <c r="H176" s="71"/>
      <c r="I176" s="71"/>
      <c r="J176" s="71"/>
      <c r="K176" s="71"/>
      <c r="L176" s="118"/>
      <c r="M176" s="71"/>
      <c r="N176" s="71"/>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row>
    <row r="177" spans="2:14" s="21" customFormat="1" x14ac:dyDescent="0.35">
      <c r="B177" s="53"/>
      <c r="C177" s="70"/>
      <c r="D177" s="71"/>
      <c r="E177" s="71"/>
      <c r="F177" s="71"/>
      <c r="G177" s="71"/>
      <c r="H177" s="71"/>
      <c r="I177" s="71"/>
      <c r="J177" s="71"/>
      <c r="K177" s="71"/>
      <c r="L177" s="118"/>
      <c r="M177" s="71"/>
      <c r="N177" s="71"/>
    </row>
    <row r="178" spans="2:14" s="21" customFormat="1" x14ac:dyDescent="0.35">
      <c r="B178" s="53"/>
      <c r="C178" s="70"/>
      <c r="D178" s="71"/>
      <c r="E178" s="71"/>
      <c r="F178" s="71"/>
      <c r="G178" s="71"/>
      <c r="H178" s="71"/>
      <c r="I178" s="71"/>
      <c r="J178" s="71"/>
      <c r="K178" s="71"/>
      <c r="L178" s="118"/>
      <c r="M178" s="71"/>
      <c r="N178" s="71"/>
    </row>
    <row r="179" spans="2:14" s="21" customFormat="1" x14ac:dyDescent="0.35">
      <c r="B179" s="53"/>
      <c r="C179" s="70"/>
      <c r="D179" s="71"/>
      <c r="E179" s="71"/>
      <c r="F179" s="71"/>
      <c r="G179" s="71"/>
      <c r="H179" s="71"/>
      <c r="I179" s="71"/>
      <c r="J179" s="71"/>
      <c r="K179" s="71"/>
      <c r="L179" s="118"/>
      <c r="M179" s="71"/>
      <c r="N179" s="71"/>
    </row>
    <row r="180" spans="2:14" s="21" customFormat="1" x14ac:dyDescent="0.35">
      <c r="B180" s="53"/>
      <c r="C180" s="70"/>
      <c r="D180" s="71"/>
      <c r="E180" s="71"/>
      <c r="F180" s="71"/>
      <c r="G180" s="71"/>
      <c r="H180" s="71"/>
      <c r="I180" s="71"/>
      <c r="J180" s="71"/>
      <c r="K180" s="71"/>
      <c r="L180" s="118"/>
      <c r="M180" s="71"/>
      <c r="N180" s="71"/>
    </row>
    <row r="181" spans="2:14" s="21" customFormat="1" x14ac:dyDescent="0.35">
      <c r="B181" s="53"/>
      <c r="C181" s="70"/>
      <c r="D181" s="71"/>
      <c r="E181" s="71"/>
      <c r="F181" s="71"/>
      <c r="G181" s="71"/>
      <c r="H181" s="71"/>
      <c r="I181" s="71"/>
      <c r="J181" s="71"/>
      <c r="K181" s="71"/>
      <c r="L181" s="118"/>
      <c r="M181" s="71"/>
      <c r="N181" s="71"/>
    </row>
    <row r="182" spans="2:14" s="21" customFormat="1" x14ac:dyDescent="0.35">
      <c r="B182" s="53"/>
      <c r="C182" s="70"/>
      <c r="D182" s="71"/>
      <c r="E182" s="71"/>
      <c r="F182" s="71"/>
      <c r="G182" s="71"/>
      <c r="H182" s="71"/>
      <c r="I182" s="71"/>
      <c r="J182" s="71"/>
      <c r="K182" s="71"/>
      <c r="L182" s="118"/>
      <c r="M182" s="71"/>
      <c r="N182" s="71"/>
    </row>
    <row r="183" spans="2:14" s="21" customFormat="1" x14ac:dyDescent="0.35">
      <c r="B183" s="53"/>
      <c r="C183" s="70"/>
      <c r="D183" s="71"/>
      <c r="E183" s="71"/>
      <c r="F183" s="71"/>
      <c r="G183" s="71"/>
      <c r="H183" s="71"/>
      <c r="I183" s="71"/>
      <c r="J183" s="71"/>
      <c r="K183" s="71"/>
      <c r="L183" s="118"/>
      <c r="M183" s="71"/>
      <c r="N183" s="71"/>
    </row>
    <row r="184" spans="2:14" s="21" customFormat="1" x14ac:dyDescent="0.35">
      <c r="B184" s="53"/>
      <c r="C184" s="70"/>
      <c r="D184" s="71"/>
      <c r="E184" s="71"/>
      <c r="F184" s="71"/>
      <c r="G184" s="71"/>
      <c r="H184" s="71"/>
      <c r="I184" s="71"/>
      <c r="J184" s="71"/>
      <c r="K184" s="71"/>
      <c r="L184" s="118"/>
      <c r="M184" s="71"/>
      <c r="N184" s="71"/>
    </row>
    <row r="185" spans="2:14" s="21" customFormat="1" x14ac:dyDescent="0.35">
      <c r="B185" s="53"/>
      <c r="C185" s="70"/>
      <c r="D185" s="71"/>
      <c r="E185" s="71"/>
      <c r="F185" s="71"/>
      <c r="G185" s="71"/>
      <c r="H185" s="71"/>
      <c r="I185" s="71"/>
      <c r="J185" s="71"/>
      <c r="K185" s="71"/>
      <c r="L185" s="118"/>
      <c r="M185" s="71"/>
      <c r="N185" s="71"/>
    </row>
    <row r="186" spans="2:14" s="21" customFormat="1" x14ac:dyDescent="0.35">
      <c r="B186" s="53"/>
      <c r="C186" s="70"/>
      <c r="D186" s="71"/>
      <c r="E186" s="71"/>
      <c r="F186" s="71"/>
      <c r="G186" s="71"/>
      <c r="H186" s="71"/>
      <c r="I186" s="71"/>
      <c r="J186" s="71"/>
      <c r="K186" s="71"/>
      <c r="L186" s="118"/>
      <c r="M186" s="71"/>
      <c r="N186" s="71"/>
    </row>
    <row r="187" spans="2:14" s="21" customFormat="1" x14ac:dyDescent="0.35">
      <c r="B187" s="53"/>
      <c r="C187" s="70"/>
      <c r="D187" s="71"/>
      <c r="E187" s="71"/>
      <c r="F187" s="71"/>
      <c r="G187" s="71"/>
      <c r="H187" s="71"/>
      <c r="I187" s="71"/>
      <c r="J187" s="71"/>
      <c r="K187" s="71"/>
      <c r="L187" s="118"/>
      <c r="M187" s="71"/>
      <c r="N187" s="71"/>
    </row>
    <row r="188" spans="2:14" s="21" customFormat="1" x14ac:dyDescent="0.35">
      <c r="B188" s="53"/>
      <c r="C188" s="70"/>
      <c r="D188" s="71"/>
      <c r="E188" s="71"/>
      <c r="F188" s="71"/>
      <c r="G188" s="71"/>
      <c r="H188" s="71"/>
      <c r="I188" s="71"/>
      <c r="J188" s="71"/>
      <c r="K188" s="71"/>
      <c r="L188" s="118"/>
      <c r="M188" s="71"/>
      <c r="N188" s="71"/>
    </row>
    <row r="189" spans="2:14" s="21" customFormat="1" x14ac:dyDescent="0.35">
      <c r="B189" s="53"/>
      <c r="C189" s="70"/>
      <c r="D189" s="71"/>
      <c r="E189" s="71"/>
      <c r="F189" s="71"/>
      <c r="G189" s="71"/>
      <c r="H189" s="71"/>
      <c r="I189" s="71"/>
      <c r="J189" s="71"/>
      <c r="K189" s="71"/>
      <c r="L189" s="118"/>
      <c r="M189" s="71"/>
      <c r="N189" s="71"/>
    </row>
    <row r="190" spans="2:14" s="21" customFormat="1" x14ac:dyDescent="0.35">
      <c r="B190" s="53"/>
      <c r="C190" s="70"/>
      <c r="D190" s="71"/>
      <c r="E190" s="71"/>
      <c r="F190" s="71"/>
      <c r="G190" s="71"/>
      <c r="H190" s="71"/>
      <c r="I190" s="71"/>
      <c r="J190" s="71"/>
      <c r="K190" s="71"/>
      <c r="L190" s="118"/>
      <c r="M190" s="71"/>
      <c r="N190" s="71"/>
    </row>
    <row r="191" spans="2:14" s="21" customFormat="1" x14ac:dyDescent="0.35">
      <c r="B191" s="53"/>
      <c r="C191" s="70"/>
      <c r="D191" s="71"/>
      <c r="E191" s="71"/>
      <c r="F191" s="71"/>
      <c r="G191" s="71"/>
      <c r="H191" s="71"/>
      <c r="I191" s="71"/>
      <c r="J191" s="71"/>
      <c r="K191" s="71"/>
      <c r="L191" s="118"/>
      <c r="M191" s="71"/>
      <c r="N191" s="71"/>
    </row>
    <row r="192" spans="2:14" s="21" customFormat="1" x14ac:dyDescent="0.35">
      <c r="B192" s="53"/>
      <c r="C192" s="70"/>
      <c r="D192" s="71"/>
      <c r="E192" s="71"/>
      <c r="F192" s="71"/>
      <c r="G192" s="71"/>
      <c r="H192" s="71"/>
      <c r="I192" s="71"/>
      <c r="J192" s="71"/>
      <c r="K192" s="71"/>
      <c r="L192" s="118"/>
      <c r="M192" s="71"/>
      <c r="N192" s="71"/>
    </row>
    <row r="193" spans="2:14" s="21" customFormat="1" x14ac:dyDescent="0.35">
      <c r="B193" s="53"/>
      <c r="C193" s="70"/>
      <c r="D193" s="71"/>
      <c r="E193" s="71"/>
      <c r="F193" s="71"/>
      <c r="G193" s="71"/>
      <c r="H193" s="71"/>
      <c r="I193" s="71"/>
      <c r="J193" s="71"/>
      <c r="K193" s="71"/>
      <c r="L193" s="118"/>
      <c r="M193" s="71"/>
      <c r="N193" s="71"/>
    </row>
    <row r="194" spans="2:14" s="21" customFormat="1" x14ac:dyDescent="0.35">
      <c r="B194" s="53"/>
      <c r="C194" s="70"/>
      <c r="D194" s="71"/>
      <c r="E194" s="71"/>
      <c r="F194" s="71"/>
      <c r="G194" s="71"/>
      <c r="H194" s="71"/>
      <c r="I194" s="71"/>
      <c r="J194" s="71"/>
      <c r="K194" s="71"/>
      <c r="L194" s="118"/>
      <c r="M194" s="71"/>
      <c r="N194" s="71"/>
    </row>
    <row r="195" spans="2:14" s="21" customFormat="1" x14ac:dyDescent="0.35">
      <c r="B195" s="53"/>
      <c r="C195" s="70"/>
      <c r="D195" s="71"/>
      <c r="E195" s="71"/>
      <c r="F195" s="71"/>
      <c r="G195" s="71"/>
      <c r="H195" s="71"/>
      <c r="I195" s="71"/>
      <c r="J195" s="71"/>
      <c r="K195" s="71"/>
      <c r="L195" s="118"/>
      <c r="M195" s="71"/>
      <c r="N195" s="71"/>
    </row>
    <row r="196" spans="2:14" s="21" customFormat="1" x14ac:dyDescent="0.35">
      <c r="B196" s="53"/>
      <c r="C196" s="70"/>
      <c r="D196" s="71"/>
      <c r="E196" s="71"/>
      <c r="F196" s="71"/>
      <c r="G196" s="71"/>
      <c r="H196" s="71"/>
      <c r="I196" s="71"/>
      <c r="J196" s="71"/>
      <c r="K196" s="71"/>
      <c r="L196" s="118"/>
      <c r="M196" s="71"/>
      <c r="N196" s="71"/>
    </row>
    <row r="197" spans="2:14" s="21" customFormat="1" x14ac:dyDescent="0.35">
      <c r="B197" s="53"/>
      <c r="C197" s="70"/>
      <c r="D197" s="71"/>
      <c r="E197" s="71"/>
      <c r="F197" s="71"/>
      <c r="G197" s="71"/>
      <c r="H197" s="71"/>
      <c r="I197" s="71"/>
      <c r="J197" s="71"/>
      <c r="K197" s="71"/>
      <c r="L197" s="118"/>
      <c r="M197" s="71"/>
      <c r="N197" s="71"/>
    </row>
    <row r="198" spans="2:14" s="21" customFormat="1" x14ac:dyDescent="0.35">
      <c r="B198" s="53"/>
      <c r="C198" s="70"/>
      <c r="D198" s="71"/>
      <c r="E198" s="71"/>
      <c r="F198" s="71"/>
      <c r="G198" s="71"/>
      <c r="H198" s="71"/>
      <c r="I198" s="71"/>
      <c r="J198" s="71"/>
      <c r="K198" s="71"/>
      <c r="L198" s="118"/>
      <c r="M198" s="71"/>
      <c r="N198" s="71"/>
    </row>
    <row r="199" spans="2:14" s="21" customFormat="1" x14ac:dyDescent="0.35">
      <c r="B199" s="53"/>
      <c r="C199" s="70"/>
      <c r="D199" s="71"/>
      <c r="E199" s="71"/>
      <c r="F199" s="71"/>
      <c r="G199" s="71"/>
      <c r="H199" s="71"/>
      <c r="I199" s="71"/>
      <c r="J199" s="71"/>
      <c r="K199" s="71"/>
      <c r="L199" s="118"/>
      <c r="M199" s="71"/>
      <c r="N199" s="71"/>
    </row>
    <row r="200" spans="2:14" s="21" customFormat="1" x14ac:dyDescent="0.35">
      <c r="B200" s="53"/>
      <c r="C200" s="70"/>
      <c r="D200" s="71"/>
      <c r="E200" s="71"/>
      <c r="F200" s="71"/>
      <c r="G200" s="71"/>
      <c r="H200" s="71"/>
      <c r="I200" s="71"/>
      <c r="J200" s="71"/>
      <c r="K200" s="71"/>
      <c r="L200" s="118"/>
      <c r="M200" s="71"/>
      <c r="N200" s="71"/>
    </row>
    <row r="201" spans="2:14" s="21" customFormat="1" x14ac:dyDescent="0.35">
      <c r="B201" s="53"/>
      <c r="C201" s="70"/>
      <c r="D201" s="71"/>
      <c r="E201" s="71"/>
      <c r="F201" s="71"/>
      <c r="G201" s="71"/>
      <c r="H201" s="71"/>
      <c r="I201" s="71"/>
      <c r="J201" s="71"/>
      <c r="K201" s="71"/>
      <c r="L201" s="118"/>
      <c r="M201" s="71"/>
      <c r="N201" s="71"/>
    </row>
    <row r="202" spans="2:14" s="21" customFormat="1" x14ac:dyDescent="0.35">
      <c r="B202" s="53"/>
      <c r="C202" s="70"/>
      <c r="D202" s="71"/>
      <c r="E202" s="71"/>
      <c r="F202" s="71"/>
      <c r="G202" s="71"/>
      <c r="H202" s="71"/>
      <c r="I202" s="71"/>
      <c r="J202" s="71"/>
      <c r="K202" s="71"/>
      <c r="L202" s="118"/>
      <c r="M202" s="71"/>
      <c r="N202" s="71"/>
    </row>
    <row r="203" spans="2:14" s="21" customFormat="1" x14ac:dyDescent="0.35">
      <c r="B203" s="53"/>
      <c r="C203" s="70"/>
      <c r="D203" s="71"/>
      <c r="E203" s="71"/>
      <c r="F203" s="71"/>
      <c r="G203" s="71"/>
      <c r="H203" s="71"/>
      <c r="I203" s="71"/>
      <c r="J203" s="71"/>
      <c r="K203" s="71"/>
      <c r="L203" s="118"/>
      <c r="M203" s="71"/>
      <c r="N203" s="71"/>
    </row>
    <row r="204" spans="2:14" s="21" customFormat="1" x14ac:dyDescent="0.35">
      <c r="B204" s="53"/>
      <c r="C204" s="70"/>
      <c r="D204" s="71"/>
      <c r="E204" s="71"/>
      <c r="F204" s="71"/>
      <c r="G204" s="71"/>
      <c r="H204" s="71"/>
      <c r="I204" s="71"/>
      <c r="J204" s="71"/>
      <c r="K204" s="71"/>
      <c r="L204" s="118"/>
      <c r="M204" s="71"/>
      <c r="N204" s="71"/>
    </row>
    <row r="205" spans="2:14" s="21" customFormat="1" x14ac:dyDescent="0.35">
      <c r="B205" s="53"/>
      <c r="C205" s="70"/>
      <c r="D205" s="71"/>
      <c r="E205" s="71"/>
      <c r="F205" s="71"/>
      <c r="G205" s="71"/>
      <c r="H205" s="71"/>
      <c r="I205" s="71"/>
      <c r="J205" s="71"/>
      <c r="K205" s="71"/>
      <c r="L205" s="118"/>
      <c r="M205" s="71"/>
      <c r="N205" s="71"/>
    </row>
    <row r="206" spans="2:14" s="21" customFormat="1" x14ac:dyDescent="0.35">
      <c r="B206" s="53"/>
      <c r="C206" s="70"/>
      <c r="D206" s="71"/>
      <c r="E206" s="71"/>
      <c r="F206" s="71"/>
      <c r="G206" s="71"/>
      <c r="H206" s="71"/>
      <c r="I206" s="71"/>
      <c r="J206" s="71"/>
      <c r="K206" s="71"/>
      <c r="L206" s="118"/>
      <c r="M206" s="71"/>
      <c r="N206" s="71"/>
    </row>
    <row r="207" spans="2:14" s="21" customFormat="1" x14ac:dyDescent="0.35">
      <c r="B207" s="53"/>
      <c r="C207" s="70"/>
      <c r="D207" s="71"/>
      <c r="E207" s="71"/>
      <c r="F207" s="71"/>
      <c r="G207" s="71"/>
      <c r="H207" s="71"/>
      <c r="I207" s="71"/>
      <c r="J207" s="71"/>
      <c r="K207" s="71"/>
      <c r="L207" s="118"/>
      <c r="M207" s="71"/>
      <c r="N207" s="71"/>
    </row>
    <row r="208" spans="2:14" s="21" customFormat="1" x14ac:dyDescent="0.35">
      <c r="B208" s="53"/>
      <c r="C208" s="70"/>
      <c r="D208" s="71"/>
      <c r="E208" s="71"/>
      <c r="F208" s="71"/>
      <c r="G208" s="71"/>
      <c r="H208" s="71"/>
      <c r="I208" s="71"/>
      <c r="J208" s="71"/>
      <c r="K208" s="71"/>
      <c r="L208" s="118"/>
      <c r="M208" s="71"/>
      <c r="N208" s="71"/>
    </row>
    <row r="209" spans="1:14" s="21" customFormat="1" x14ac:dyDescent="0.35">
      <c r="A209" s="48"/>
      <c r="B209" s="53"/>
      <c r="C209" s="70"/>
      <c r="D209" s="71"/>
      <c r="E209" s="71"/>
      <c r="F209" s="71"/>
      <c r="G209" s="71"/>
      <c r="H209" s="71"/>
      <c r="I209" s="71"/>
      <c r="J209" s="71"/>
      <c r="K209" s="71"/>
      <c r="L209" s="118"/>
      <c r="M209" s="71"/>
      <c r="N209" s="71"/>
    </row>
    <row r="210" spans="1:14" s="21" customFormat="1" x14ac:dyDescent="0.35">
      <c r="A210" s="48"/>
      <c r="B210" s="53"/>
      <c r="C210" s="70"/>
      <c r="D210" s="71"/>
      <c r="E210" s="71"/>
      <c r="F210" s="71"/>
      <c r="G210" s="71"/>
      <c r="H210" s="71"/>
      <c r="I210" s="71"/>
      <c r="J210" s="71"/>
      <c r="K210" s="71"/>
      <c r="L210" s="118"/>
      <c r="M210" s="71"/>
      <c r="N210" s="71"/>
    </row>
    <row r="211" spans="1:14" s="21" customFormat="1" x14ac:dyDescent="0.35">
      <c r="A211" s="48"/>
      <c r="B211" s="53"/>
      <c r="C211" s="70"/>
      <c r="D211" s="71"/>
      <c r="E211" s="71"/>
      <c r="F211" s="71"/>
      <c r="G211" s="71"/>
      <c r="H211" s="71"/>
      <c r="I211" s="71"/>
      <c r="J211" s="71"/>
      <c r="K211" s="71"/>
      <c r="L211" s="118"/>
      <c r="M211" s="71"/>
      <c r="N211" s="71"/>
    </row>
    <row r="212" spans="1:14" s="21" customFormat="1" x14ac:dyDescent="0.35">
      <c r="A212" s="48"/>
      <c r="B212" s="53"/>
      <c r="C212" s="70"/>
      <c r="D212" s="71"/>
      <c r="E212" s="71"/>
      <c r="F212" s="71"/>
      <c r="G212" s="71"/>
      <c r="H212" s="71"/>
      <c r="I212" s="71"/>
      <c r="J212" s="71"/>
      <c r="K212" s="71"/>
      <c r="L212" s="118"/>
      <c r="M212" s="71"/>
      <c r="N212" s="71"/>
    </row>
    <row r="213" spans="1:14" s="21" customFormat="1" x14ac:dyDescent="0.35">
      <c r="A213" s="48"/>
      <c r="B213" s="53"/>
      <c r="C213" s="70"/>
      <c r="D213" s="71"/>
      <c r="E213" s="71"/>
      <c r="F213" s="71"/>
      <c r="G213" s="71"/>
      <c r="H213" s="71"/>
      <c r="I213" s="71"/>
      <c r="J213" s="71"/>
      <c r="K213" s="71"/>
      <c r="L213" s="118"/>
      <c r="M213" s="71"/>
      <c r="N213" s="71"/>
    </row>
    <row r="214" spans="1:14" s="21" customFormat="1" x14ac:dyDescent="0.35">
      <c r="A214" s="48"/>
      <c r="B214" s="53"/>
      <c r="C214" s="70"/>
      <c r="D214" s="71"/>
      <c r="E214" s="71"/>
      <c r="F214" s="71"/>
      <c r="G214" s="71"/>
      <c r="H214" s="71"/>
      <c r="I214" s="71"/>
      <c r="J214" s="71"/>
      <c r="K214" s="71"/>
      <c r="L214" s="118"/>
      <c r="M214" s="71"/>
      <c r="N214" s="71"/>
    </row>
    <row r="215" spans="1:14" s="21" customFormat="1" x14ac:dyDescent="0.35">
      <c r="A215" s="48"/>
      <c r="B215" s="53"/>
      <c r="C215" s="70"/>
      <c r="D215" s="71"/>
      <c r="E215" s="71"/>
      <c r="F215" s="71"/>
      <c r="G215" s="71"/>
      <c r="H215" s="71"/>
      <c r="I215" s="71"/>
      <c r="J215" s="71"/>
      <c r="K215" s="71"/>
      <c r="L215" s="118"/>
      <c r="M215" s="71"/>
      <c r="N215" s="71"/>
    </row>
    <row r="216" spans="1:14" s="21" customFormat="1" x14ac:dyDescent="0.35">
      <c r="A216" s="48"/>
      <c r="B216" s="53"/>
      <c r="C216" s="70"/>
      <c r="D216" s="71"/>
      <c r="E216" s="71"/>
      <c r="F216" s="71"/>
      <c r="G216" s="71"/>
      <c r="H216" s="71"/>
      <c r="I216" s="71"/>
      <c r="J216" s="71"/>
      <c r="K216" s="71"/>
      <c r="L216" s="118"/>
      <c r="M216" s="71"/>
      <c r="N216" s="71"/>
    </row>
    <row r="217" spans="1:14" s="21" customFormat="1" x14ac:dyDescent="0.35">
      <c r="A217" s="48"/>
      <c r="B217" s="53"/>
      <c r="C217" s="70"/>
      <c r="D217" s="71"/>
      <c r="E217" s="71"/>
      <c r="F217" s="71"/>
      <c r="G217" s="71"/>
      <c r="H217" s="71"/>
      <c r="I217" s="71"/>
      <c r="J217" s="71"/>
      <c r="K217" s="71"/>
      <c r="L217" s="118"/>
      <c r="M217" s="71"/>
      <c r="N217" s="71"/>
    </row>
    <row r="218" spans="1:14" s="21" customFormat="1" x14ac:dyDescent="0.35">
      <c r="A218" s="48"/>
      <c r="B218" s="53"/>
      <c r="C218" s="70"/>
      <c r="D218" s="71"/>
      <c r="E218" s="71"/>
      <c r="F218" s="71"/>
      <c r="G218" s="71"/>
      <c r="H218" s="71"/>
      <c r="I218" s="71"/>
      <c r="J218" s="71"/>
      <c r="K218" s="71"/>
      <c r="L218" s="118"/>
      <c r="M218" s="71"/>
      <c r="N218" s="71"/>
    </row>
    <row r="219" spans="1:14" s="21" customFormat="1" x14ac:dyDescent="0.35">
      <c r="A219" s="48"/>
      <c r="B219" s="53"/>
      <c r="C219" s="70"/>
      <c r="D219" s="71"/>
      <c r="E219" s="71"/>
      <c r="F219" s="71"/>
      <c r="G219" s="71"/>
      <c r="H219" s="71"/>
      <c r="I219" s="71"/>
      <c r="J219" s="71"/>
      <c r="K219" s="71"/>
      <c r="L219" s="118"/>
      <c r="M219" s="71"/>
      <c r="N219" s="71"/>
    </row>
    <row r="220" spans="1:14" s="21" customFormat="1" x14ac:dyDescent="0.35">
      <c r="A220" s="48"/>
      <c r="B220" s="53"/>
      <c r="C220" s="70"/>
      <c r="D220" s="71"/>
      <c r="E220" s="71"/>
      <c r="F220" s="71"/>
      <c r="G220" s="71"/>
      <c r="H220" s="71"/>
      <c r="I220" s="71"/>
      <c r="J220" s="71"/>
      <c r="K220" s="71"/>
      <c r="L220" s="118"/>
      <c r="M220" s="71"/>
      <c r="N220" s="71"/>
    </row>
    <row r="221" spans="1:14" s="21" customFormat="1" x14ac:dyDescent="0.35">
      <c r="A221" s="48"/>
      <c r="B221" s="53"/>
      <c r="C221" s="70"/>
      <c r="D221" s="71"/>
      <c r="E221" s="71"/>
      <c r="F221" s="71"/>
      <c r="G221" s="71"/>
      <c r="H221" s="71"/>
      <c r="I221" s="71"/>
      <c r="J221" s="71"/>
      <c r="K221" s="71"/>
      <c r="L221" s="118"/>
      <c r="M221" s="71"/>
      <c r="N221" s="71"/>
    </row>
    <row r="222" spans="1:14" s="21" customFormat="1" x14ac:dyDescent="0.35">
      <c r="A222" s="48"/>
      <c r="B222" s="53"/>
      <c r="C222" s="70"/>
      <c r="D222" s="71"/>
      <c r="E222" s="71"/>
      <c r="F222" s="71"/>
      <c r="G222" s="71"/>
      <c r="H222" s="71"/>
      <c r="I222" s="71"/>
      <c r="J222" s="71"/>
      <c r="K222" s="71"/>
      <c r="L222" s="118"/>
      <c r="M222" s="71"/>
      <c r="N222" s="71"/>
    </row>
    <row r="223" spans="1:14" s="21" customFormat="1" x14ac:dyDescent="0.35">
      <c r="A223" s="48"/>
      <c r="B223" s="53"/>
      <c r="C223" s="70"/>
      <c r="D223" s="71"/>
      <c r="E223" s="71"/>
      <c r="F223" s="71"/>
      <c r="G223" s="71"/>
      <c r="H223" s="71"/>
      <c r="I223" s="71"/>
      <c r="J223" s="71"/>
      <c r="K223" s="71"/>
      <c r="L223" s="118"/>
      <c r="M223" s="71"/>
      <c r="N223" s="71"/>
    </row>
    <row r="224" spans="1:14" s="21" customFormat="1" x14ac:dyDescent="0.35">
      <c r="A224" s="48"/>
      <c r="B224" s="53"/>
      <c r="C224" s="70"/>
      <c r="D224" s="71"/>
      <c r="E224" s="71"/>
      <c r="F224" s="71"/>
      <c r="G224" s="71"/>
      <c r="H224" s="71"/>
      <c r="I224" s="71"/>
      <c r="J224" s="71"/>
      <c r="K224" s="71"/>
      <c r="L224" s="118"/>
      <c r="M224" s="71"/>
      <c r="N224" s="71"/>
    </row>
    <row r="225" spans="1:14" s="21" customFormat="1" x14ac:dyDescent="0.35">
      <c r="A225" s="48"/>
      <c r="B225" s="53"/>
      <c r="C225" s="70"/>
      <c r="D225" s="71"/>
      <c r="E225" s="71"/>
      <c r="F225" s="71"/>
      <c r="G225" s="71"/>
      <c r="H225" s="71"/>
      <c r="I225" s="71"/>
      <c r="J225" s="71"/>
      <c r="K225" s="71"/>
      <c r="L225" s="118"/>
      <c r="M225" s="71"/>
      <c r="N225" s="71"/>
    </row>
    <row r="226" spans="1:14" s="21" customFormat="1" x14ac:dyDescent="0.35">
      <c r="A226" s="48"/>
      <c r="B226" s="53"/>
      <c r="C226" s="70"/>
      <c r="D226" s="71"/>
      <c r="E226" s="71"/>
      <c r="F226" s="71"/>
      <c r="G226" s="71"/>
      <c r="H226" s="71"/>
      <c r="I226" s="71"/>
      <c r="J226" s="71"/>
      <c r="K226" s="71"/>
      <c r="L226" s="118"/>
      <c r="M226" s="71"/>
      <c r="N226" s="71"/>
    </row>
    <row r="227" spans="1:14" s="21" customFormat="1" x14ac:dyDescent="0.35">
      <c r="A227" s="48"/>
      <c r="B227" s="53"/>
      <c r="C227" s="70"/>
      <c r="D227" s="71"/>
      <c r="E227" s="71"/>
      <c r="F227" s="71"/>
      <c r="G227" s="71"/>
      <c r="H227" s="71"/>
      <c r="I227" s="71"/>
      <c r="J227" s="71"/>
      <c r="K227" s="71"/>
      <c r="L227" s="118"/>
      <c r="M227" s="71"/>
      <c r="N227" s="71"/>
    </row>
    <row r="228" spans="1:14" s="21" customFormat="1" x14ac:dyDescent="0.35">
      <c r="A228" s="48"/>
      <c r="B228" s="53"/>
      <c r="C228" s="70"/>
      <c r="D228" s="71"/>
      <c r="E228" s="71"/>
      <c r="F228" s="71"/>
      <c r="G228" s="71"/>
      <c r="H228" s="71"/>
      <c r="I228" s="71"/>
      <c r="J228" s="71"/>
      <c r="K228" s="71"/>
      <c r="L228" s="118"/>
      <c r="M228" s="71"/>
      <c r="N228" s="71"/>
    </row>
    <row r="229" spans="1:14" s="21" customFormat="1" x14ac:dyDescent="0.35">
      <c r="A229" s="48"/>
      <c r="B229" s="53"/>
      <c r="C229" s="70"/>
      <c r="D229" s="71"/>
      <c r="E229" s="71"/>
      <c r="F229" s="71"/>
      <c r="G229" s="71"/>
      <c r="H229" s="71"/>
      <c r="I229" s="71"/>
      <c r="J229" s="71"/>
      <c r="K229" s="71"/>
      <c r="L229" s="118"/>
      <c r="M229" s="71"/>
      <c r="N229" s="71"/>
    </row>
    <row r="230" spans="1:14" s="21" customFormat="1" x14ac:dyDescent="0.35">
      <c r="A230" s="48"/>
      <c r="B230" s="53"/>
      <c r="C230" s="70"/>
      <c r="D230" s="71"/>
      <c r="E230" s="71"/>
      <c r="F230" s="71"/>
      <c r="G230" s="71"/>
      <c r="H230" s="71"/>
      <c r="I230" s="71"/>
      <c r="J230" s="71"/>
      <c r="K230" s="71"/>
      <c r="L230" s="118"/>
      <c r="M230" s="71"/>
      <c r="N230" s="71"/>
    </row>
    <row r="231" spans="1:14" s="21" customFormat="1" x14ac:dyDescent="0.35">
      <c r="A231" s="48"/>
      <c r="B231" s="53"/>
      <c r="C231" s="70"/>
      <c r="D231" s="71"/>
      <c r="E231" s="71"/>
      <c r="F231" s="71"/>
      <c r="G231" s="71"/>
      <c r="H231" s="71"/>
      <c r="I231" s="71"/>
      <c r="J231" s="71"/>
      <c r="K231" s="71"/>
      <c r="L231" s="118"/>
      <c r="M231" s="71"/>
      <c r="N231" s="71"/>
    </row>
    <row r="232" spans="1:14" s="21" customFormat="1" x14ac:dyDescent="0.35">
      <c r="A232" s="48"/>
      <c r="B232" s="53"/>
      <c r="C232" s="70"/>
      <c r="D232" s="71"/>
      <c r="E232" s="71"/>
      <c r="F232" s="71"/>
      <c r="G232" s="71"/>
      <c r="H232" s="71"/>
      <c r="I232" s="71"/>
      <c r="J232" s="71"/>
      <c r="K232" s="71"/>
      <c r="L232" s="118"/>
      <c r="M232" s="71"/>
      <c r="N232" s="71"/>
    </row>
    <row r="233" spans="1:14" s="21" customFormat="1" x14ac:dyDescent="0.35">
      <c r="A233" s="48"/>
      <c r="B233" s="53"/>
      <c r="C233" s="70"/>
      <c r="D233" s="71"/>
      <c r="E233" s="71"/>
      <c r="F233" s="71"/>
      <c r="G233" s="71"/>
      <c r="H233" s="71"/>
      <c r="I233" s="71"/>
      <c r="J233" s="71"/>
      <c r="K233" s="71"/>
      <c r="L233" s="118"/>
      <c r="M233" s="71"/>
      <c r="N233" s="71"/>
    </row>
    <row r="234" spans="1:14" s="21" customFormat="1" x14ac:dyDescent="0.35">
      <c r="A234" s="48"/>
      <c r="B234" s="53"/>
      <c r="C234" s="70"/>
      <c r="D234" s="71"/>
      <c r="E234" s="71"/>
      <c r="F234" s="71"/>
      <c r="G234" s="71"/>
      <c r="H234" s="71"/>
      <c r="I234" s="71"/>
      <c r="J234" s="71"/>
      <c r="K234" s="71"/>
      <c r="L234" s="118"/>
      <c r="M234" s="71"/>
      <c r="N234" s="71"/>
    </row>
    <row r="235" spans="1:14" s="21" customFormat="1" x14ac:dyDescent="0.35">
      <c r="A235" s="48"/>
      <c r="B235" s="53"/>
      <c r="C235" s="70"/>
      <c r="D235" s="71"/>
      <c r="E235" s="71"/>
      <c r="F235" s="71"/>
      <c r="G235" s="71"/>
      <c r="H235" s="71"/>
      <c r="I235" s="71"/>
      <c r="J235" s="71"/>
      <c r="K235" s="71"/>
      <c r="L235" s="118"/>
      <c r="M235" s="71"/>
      <c r="N235" s="71"/>
    </row>
    <row r="236" spans="1:14" s="21" customFormat="1" x14ac:dyDescent="0.35">
      <c r="A236" s="48"/>
      <c r="B236" s="53"/>
      <c r="C236" s="70"/>
      <c r="D236" s="71"/>
      <c r="E236" s="71"/>
      <c r="F236" s="71"/>
      <c r="G236" s="71"/>
      <c r="H236" s="71"/>
      <c r="I236" s="71"/>
      <c r="J236" s="71"/>
      <c r="K236" s="71"/>
      <c r="L236" s="118"/>
      <c r="M236" s="71"/>
      <c r="N236" s="71"/>
    </row>
    <row r="237" spans="1:14" s="21" customFormat="1" x14ac:dyDescent="0.35">
      <c r="A237" s="48"/>
      <c r="B237" s="53"/>
      <c r="C237" s="70"/>
      <c r="D237" s="71"/>
      <c r="E237" s="71"/>
      <c r="F237" s="71"/>
      <c r="G237" s="71"/>
      <c r="H237" s="71"/>
      <c r="I237" s="71"/>
      <c r="J237" s="71"/>
      <c r="K237" s="71"/>
      <c r="L237" s="118"/>
      <c r="M237" s="71"/>
      <c r="N237" s="71"/>
    </row>
    <row r="238" spans="1:14" s="21" customFormat="1" x14ac:dyDescent="0.35">
      <c r="A238" s="48"/>
      <c r="B238" s="53"/>
      <c r="C238" s="70"/>
      <c r="D238" s="71"/>
      <c r="E238" s="71"/>
      <c r="F238" s="71"/>
      <c r="G238" s="71"/>
      <c r="H238" s="71"/>
      <c r="I238" s="71"/>
      <c r="J238" s="71"/>
      <c r="K238" s="71"/>
      <c r="L238" s="118"/>
      <c r="M238" s="71"/>
      <c r="N238" s="71"/>
    </row>
    <row r="239" spans="1:14" s="21" customFormat="1" x14ac:dyDescent="0.35">
      <c r="A239" s="48"/>
      <c r="B239" s="53"/>
      <c r="C239" s="70"/>
      <c r="D239" s="71"/>
      <c r="E239" s="71"/>
      <c r="F239" s="71"/>
      <c r="G239" s="71"/>
      <c r="H239" s="71"/>
      <c r="I239" s="71"/>
      <c r="J239" s="71"/>
      <c r="K239" s="71"/>
      <c r="L239" s="118"/>
      <c r="M239" s="71"/>
      <c r="N239" s="71"/>
    </row>
    <row r="240" spans="1:14" s="21" customFormat="1" x14ac:dyDescent="0.35">
      <c r="A240" s="48"/>
      <c r="B240" s="53"/>
      <c r="C240" s="70"/>
      <c r="D240" s="71"/>
      <c r="E240" s="71"/>
      <c r="F240" s="71"/>
      <c r="G240" s="71"/>
      <c r="H240" s="71"/>
      <c r="I240" s="71"/>
      <c r="J240" s="71"/>
      <c r="K240" s="71"/>
      <c r="L240" s="118"/>
      <c r="M240" s="71"/>
      <c r="N240" s="71"/>
    </row>
    <row r="241" spans="1:14" s="21" customFormat="1" x14ac:dyDescent="0.35">
      <c r="A241" s="48"/>
      <c r="B241" s="53"/>
      <c r="C241" s="70"/>
      <c r="D241" s="71"/>
      <c r="E241" s="71"/>
      <c r="F241" s="71"/>
      <c r="G241" s="71"/>
      <c r="H241" s="71"/>
      <c r="I241" s="71"/>
      <c r="J241" s="71"/>
      <c r="K241" s="71"/>
      <c r="L241" s="118"/>
      <c r="M241" s="71"/>
      <c r="N241" s="71"/>
    </row>
    <row r="242" spans="1:14" s="21" customFormat="1" x14ac:dyDescent="0.35">
      <c r="A242" s="48"/>
      <c r="B242" s="53"/>
      <c r="C242" s="70"/>
      <c r="D242" s="71"/>
      <c r="E242" s="71"/>
      <c r="F242" s="71"/>
      <c r="G242" s="71"/>
      <c r="H242" s="71"/>
      <c r="I242" s="71"/>
      <c r="J242" s="71"/>
      <c r="K242" s="71"/>
      <c r="L242" s="118"/>
      <c r="M242" s="71"/>
      <c r="N242" s="71"/>
    </row>
    <row r="243" spans="1:14" s="21" customFormat="1" x14ac:dyDescent="0.35">
      <c r="A243" s="48"/>
      <c r="B243" s="53"/>
      <c r="C243" s="70"/>
      <c r="D243" s="71"/>
      <c r="E243" s="71"/>
      <c r="F243" s="71"/>
      <c r="G243" s="71"/>
      <c r="H243" s="71"/>
      <c r="I243" s="71"/>
      <c r="J243" s="71"/>
      <c r="K243" s="71"/>
      <c r="L243" s="118"/>
      <c r="M243" s="71"/>
      <c r="N243" s="71"/>
    </row>
    <row r="244" spans="1:14" s="21" customFormat="1" x14ac:dyDescent="0.35">
      <c r="A244" s="48"/>
      <c r="B244" s="53"/>
      <c r="C244" s="70"/>
      <c r="D244" s="71"/>
      <c r="E244" s="71"/>
      <c r="F244" s="71"/>
      <c r="G244" s="71"/>
      <c r="H244" s="71"/>
      <c r="I244" s="71"/>
      <c r="J244" s="71"/>
      <c r="K244" s="71"/>
      <c r="L244" s="118"/>
      <c r="M244" s="71"/>
      <c r="N244" s="71"/>
    </row>
    <row r="245" spans="1:14" s="21" customFormat="1" x14ac:dyDescent="0.35">
      <c r="A245" s="48"/>
      <c r="B245" s="53"/>
      <c r="C245" s="70"/>
      <c r="D245" s="71"/>
      <c r="E245" s="71"/>
      <c r="F245" s="71"/>
      <c r="G245" s="71"/>
      <c r="H245" s="71"/>
      <c r="I245" s="71"/>
      <c r="J245" s="71"/>
      <c r="K245" s="71"/>
      <c r="L245" s="118"/>
      <c r="M245" s="71"/>
      <c r="N245" s="71"/>
    </row>
    <row r="246" spans="1:14" s="21" customFormat="1" x14ac:dyDescent="0.35">
      <c r="A246" s="48"/>
      <c r="B246" s="53"/>
      <c r="C246" s="70"/>
      <c r="D246" s="71"/>
      <c r="E246" s="71"/>
      <c r="F246" s="71"/>
      <c r="G246" s="71"/>
      <c r="H246" s="71"/>
      <c r="I246" s="71"/>
      <c r="J246" s="71"/>
      <c r="K246" s="71"/>
      <c r="L246" s="118"/>
      <c r="M246" s="71"/>
      <c r="N246" s="71"/>
    </row>
    <row r="247" spans="1:14" s="21" customFormat="1" x14ac:dyDescent="0.35">
      <c r="A247" s="48"/>
      <c r="B247" s="53"/>
      <c r="C247" s="70"/>
      <c r="D247" s="71"/>
      <c r="E247" s="71"/>
      <c r="F247" s="71"/>
      <c r="G247" s="71"/>
      <c r="H247" s="71"/>
      <c r="I247" s="71"/>
      <c r="J247" s="71"/>
      <c r="K247" s="71"/>
      <c r="L247" s="118"/>
      <c r="M247" s="71"/>
      <c r="N247" s="71"/>
    </row>
    <row r="248" spans="1:14" s="21" customFormat="1" x14ac:dyDescent="0.35">
      <c r="A248" s="48"/>
      <c r="B248" s="53"/>
      <c r="C248" s="70"/>
      <c r="D248" s="71"/>
      <c r="E248" s="71"/>
      <c r="F248" s="71"/>
      <c r="G248" s="71"/>
      <c r="H248" s="71"/>
      <c r="I248" s="71"/>
      <c r="J248" s="71"/>
      <c r="K248" s="71"/>
      <c r="L248" s="118"/>
      <c r="M248" s="71"/>
      <c r="N248" s="71"/>
    </row>
    <row r="249" spans="1:14" s="21" customFormat="1" x14ac:dyDescent="0.35">
      <c r="A249" s="48"/>
      <c r="B249" s="53"/>
      <c r="C249" s="70"/>
      <c r="D249" s="71"/>
      <c r="E249" s="71"/>
      <c r="F249" s="71"/>
      <c r="G249" s="71"/>
      <c r="H249" s="71"/>
      <c r="I249" s="71"/>
      <c r="J249" s="71"/>
      <c r="K249" s="71"/>
      <c r="L249" s="118"/>
      <c r="M249" s="71"/>
      <c r="N249" s="71"/>
    </row>
    <row r="250" spans="1:14" s="21" customFormat="1" x14ac:dyDescent="0.35">
      <c r="A250" s="48"/>
      <c r="B250" s="53"/>
      <c r="C250" s="70"/>
      <c r="D250" s="71"/>
      <c r="E250" s="71"/>
      <c r="F250" s="71"/>
      <c r="G250" s="71"/>
      <c r="H250" s="71"/>
      <c r="I250" s="71"/>
      <c r="J250" s="71"/>
      <c r="K250" s="71"/>
      <c r="L250" s="118"/>
      <c r="M250" s="71"/>
      <c r="N250" s="71"/>
    </row>
    <row r="251" spans="1:14" s="21" customFormat="1" x14ac:dyDescent="0.35">
      <c r="A251" s="48"/>
      <c r="B251" s="53"/>
      <c r="C251" s="70"/>
      <c r="D251" s="71"/>
      <c r="E251" s="71"/>
      <c r="F251" s="71"/>
      <c r="G251" s="71"/>
      <c r="H251" s="71"/>
      <c r="I251" s="71"/>
      <c r="J251" s="71"/>
      <c r="K251" s="71"/>
      <c r="L251" s="118"/>
      <c r="M251" s="71"/>
      <c r="N251" s="71"/>
    </row>
    <row r="252" spans="1:14" s="21" customFormat="1" x14ac:dyDescent="0.35">
      <c r="A252" s="48"/>
      <c r="B252" s="53"/>
      <c r="C252" s="70"/>
      <c r="D252" s="71"/>
      <c r="E252" s="71"/>
      <c r="F252" s="71"/>
      <c r="G252" s="71"/>
      <c r="H252" s="71"/>
      <c r="I252" s="71"/>
      <c r="J252" s="71"/>
      <c r="K252" s="71"/>
      <c r="L252" s="118"/>
      <c r="M252" s="71"/>
      <c r="N252" s="71"/>
    </row>
    <row r="253" spans="1:14" s="21" customFormat="1" x14ac:dyDescent="0.35">
      <c r="A253" s="48"/>
      <c r="B253" s="53"/>
      <c r="C253" s="70"/>
      <c r="D253" s="71"/>
      <c r="E253" s="71"/>
      <c r="F253" s="71"/>
      <c r="G253" s="71"/>
      <c r="H253" s="71"/>
      <c r="I253" s="71"/>
      <c r="J253" s="71"/>
      <c r="K253" s="71"/>
      <c r="L253" s="118"/>
      <c r="M253" s="71"/>
      <c r="N253" s="71"/>
    </row>
    <row r="254" spans="1:14" s="21" customFormat="1" x14ac:dyDescent="0.35">
      <c r="A254" s="48"/>
      <c r="B254" s="53"/>
      <c r="C254" s="70"/>
      <c r="D254" s="71"/>
      <c r="E254" s="71"/>
      <c r="F254" s="71"/>
      <c r="G254" s="71"/>
      <c r="H254" s="71"/>
      <c r="I254" s="71"/>
      <c r="J254" s="71"/>
      <c r="K254" s="71"/>
      <c r="L254" s="118"/>
      <c r="M254" s="71"/>
      <c r="N254" s="71"/>
    </row>
    <row r="255" spans="1:14" s="21" customFormat="1" x14ac:dyDescent="0.35">
      <c r="A255" s="48"/>
      <c r="B255" s="53"/>
      <c r="C255" s="70"/>
      <c r="D255" s="71"/>
      <c r="E255" s="71"/>
      <c r="F255" s="71"/>
      <c r="G255" s="71"/>
      <c r="H255" s="71"/>
      <c r="I255" s="71"/>
      <c r="J255" s="71"/>
      <c r="K255" s="71"/>
      <c r="L255" s="118"/>
      <c r="M255" s="71"/>
      <c r="N255" s="71"/>
    </row>
    <row r="256" spans="1:14" s="21" customFormat="1" x14ac:dyDescent="0.35">
      <c r="A256" s="48"/>
      <c r="B256" s="53"/>
      <c r="C256" s="70"/>
      <c r="D256" s="71"/>
      <c r="E256" s="71"/>
      <c r="F256" s="71"/>
      <c r="G256" s="71"/>
      <c r="H256" s="71"/>
      <c r="I256" s="71"/>
      <c r="J256" s="71"/>
      <c r="K256" s="71"/>
      <c r="L256" s="118"/>
      <c r="M256" s="71"/>
      <c r="N256" s="71"/>
    </row>
    <row r="257" spans="1:14" s="21" customFormat="1" x14ac:dyDescent="0.35">
      <c r="A257" s="48"/>
      <c r="B257" s="53"/>
      <c r="C257" s="70"/>
      <c r="D257" s="71"/>
      <c r="E257" s="71"/>
      <c r="F257" s="71"/>
      <c r="G257" s="71"/>
      <c r="H257" s="71"/>
      <c r="I257" s="71"/>
      <c r="J257" s="71"/>
      <c r="K257" s="71"/>
      <c r="L257" s="118"/>
      <c r="M257" s="71"/>
      <c r="N257" s="71"/>
    </row>
    <row r="258" spans="1:14" s="21" customFormat="1" x14ac:dyDescent="0.35">
      <c r="A258" s="48"/>
      <c r="B258" s="53"/>
      <c r="C258" s="70"/>
      <c r="D258" s="71"/>
      <c r="E258" s="71"/>
      <c r="F258" s="71"/>
      <c r="G258" s="71"/>
      <c r="H258" s="71"/>
      <c r="I258" s="71"/>
      <c r="J258" s="71"/>
      <c r="K258" s="71"/>
      <c r="L258" s="118"/>
      <c r="M258" s="71"/>
      <c r="N258" s="71"/>
    </row>
    <row r="259" spans="1:14" s="21" customFormat="1" x14ac:dyDescent="0.35">
      <c r="A259" s="48"/>
      <c r="B259" s="53"/>
      <c r="C259" s="70"/>
      <c r="D259" s="71"/>
      <c r="E259" s="71"/>
      <c r="F259" s="71"/>
      <c r="G259" s="71"/>
      <c r="H259" s="71"/>
      <c r="I259" s="71"/>
      <c r="J259" s="71"/>
      <c r="K259" s="71"/>
      <c r="L259" s="118"/>
      <c r="M259" s="71"/>
      <c r="N259" s="71"/>
    </row>
    <row r="260" spans="1:14" s="21" customFormat="1" x14ac:dyDescent="0.35">
      <c r="A260" s="48"/>
      <c r="B260" s="53"/>
      <c r="C260" s="70"/>
      <c r="D260" s="71"/>
      <c r="E260" s="71"/>
      <c r="F260" s="71"/>
      <c r="G260" s="71"/>
      <c r="H260" s="71"/>
      <c r="I260" s="71"/>
      <c r="J260" s="71"/>
      <c r="K260" s="71"/>
      <c r="L260" s="118"/>
      <c r="M260" s="71"/>
      <c r="N260" s="71"/>
    </row>
    <row r="261" spans="1:14" s="21" customFormat="1" x14ac:dyDescent="0.35">
      <c r="A261" s="48"/>
      <c r="B261" s="53"/>
      <c r="C261" s="70"/>
      <c r="D261" s="71"/>
      <c r="E261" s="71"/>
      <c r="F261" s="71"/>
      <c r="G261" s="71"/>
      <c r="H261" s="71"/>
      <c r="I261" s="71"/>
      <c r="J261" s="71"/>
      <c r="K261" s="71"/>
      <c r="L261" s="118"/>
      <c r="M261" s="71"/>
      <c r="N261" s="71"/>
    </row>
    <row r="262" spans="1:14" s="21" customFormat="1" x14ac:dyDescent="0.35">
      <c r="A262" s="48"/>
      <c r="B262" s="53"/>
      <c r="C262" s="70"/>
      <c r="D262" s="71"/>
      <c r="E262" s="71"/>
      <c r="F262" s="71"/>
      <c r="G262" s="71"/>
      <c r="H262" s="71"/>
      <c r="I262" s="71"/>
      <c r="J262" s="71"/>
      <c r="K262" s="71"/>
      <c r="L262" s="118"/>
      <c r="M262" s="71"/>
      <c r="N262" s="71"/>
    </row>
    <row r="263" spans="1:14" s="21" customFormat="1" x14ac:dyDescent="0.35">
      <c r="A263" s="48"/>
      <c r="B263" s="53"/>
      <c r="C263" s="70"/>
      <c r="D263" s="71"/>
      <c r="E263" s="71"/>
      <c r="F263" s="71"/>
      <c r="G263" s="71"/>
      <c r="H263" s="71"/>
      <c r="I263" s="71"/>
      <c r="J263" s="71"/>
      <c r="K263" s="71"/>
      <c r="L263" s="118"/>
      <c r="M263" s="71"/>
      <c r="N263" s="71"/>
    </row>
    <row r="264" spans="1:14" s="21" customFormat="1" x14ac:dyDescent="0.35">
      <c r="A264" s="48"/>
      <c r="B264" s="53"/>
      <c r="C264" s="70"/>
      <c r="D264" s="71"/>
      <c r="E264" s="71"/>
      <c r="F264" s="71"/>
      <c r="G264" s="71"/>
      <c r="H264" s="71"/>
      <c r="I264" s="71"/>
      <c r="J264" s="71"/>
      <c r="K264" s="71"/>
      <c r="L264" s="118"/>
      <c r="M264" s="71"/>
      <c r="N264" s="71"/>
    </row>
    <row r="265" spans="1:14" s="21" customFormat="1" x14ac:dyDescent="0.35">
      <c r="A265" s="48"/>
      <c r="B265" s="53"/>
      <c r="C265" s="70"/>
      <c r="D265" s="71"/>
      <c r="E265" s="71"/>
      <c r="F265" s="71"/>
      <c r="G265" s="71"/>
      <c r="H265" s="71"/>
      <c r="I265" s="71"/>
      <c r="J265" s="71"/>
      <c r="K265" s="71"/>
      <c r="L265" s="118"/>
      <c r="M265" s="71"/>
      <c r="N265" s="71"/>
    </row>
    <row r="266" spans="1:14" s="21" customFormat="1" x14ac:dyDescent="0.35">
      <c r="A266" s="48"/>
      <c r="B266" s="53"/>
      <c r="C266" s="70"/>
      <c r="D266" s="71"/>
      <c r="E266" s="71"/>
      <c r="F266" s="71"/>
      <c r="G266" s="71"/>
      <c r="H266" s="71"/>
      <c r="I266" s="71"/>
      <c r="J266" s="71"/>
      <c r="K266" s="71"/>
      <c r="L266" s="118"/>
      <c r="M266" s="71"/>
      <c r="N266" s="71"/>
    </row>
    <row r="267" spans="1:14" s="21" customFormat="1" x14ac:dyDescent="0.35">
      <c r="A267" s="48"/>
      <c r="B267" s="53"/>
      <c r="C267" s="70"/>
      <c r="D267" s="71"/>
      <c r="E267" s="71"/>
      <c r="F267" s="71"/>
      <c r="G267" s="71"/>
      <c r="H267" s="71"/>
      <c r="I267" s="71"/>
      <c r="J267" s="71"/>
      <c r="K267" s="71"/>
      <c r="L267" s="118"/>
      <c r="M267" s="71"/>
      <c r="N267" s="71"/>
    </row>
    <row r="268" spans="1:14" s="21" customFormat="1" x14ac:dyDescent="0.35">
      <c r="A268" s="48"/>
      <c r="B268" s="53"/>
      <c r="C268" s="70"/>
      <c r="D268" s="71"/>
      <c r="E268" s="71"/>
      <c r="F268" s="71"/>
      <c r="G268" s="71"/>
      <c r="H268" s="71"/>
      <c r="I268" s="71"/>
      <c r="J268" s="71"/>
      <c r="K268" s="71"/>
      <c r="L268" s="118"/>
      <c r="M268" s="71"/>
      <c r="N268" s="71"/>
    </row>
    <row r="269" spans="1:14" s="21" customFormat="1" x14ac:dyDescent="0.35">
      <c r="A269" s="48"/>
      <c r="B269" s="53"/>
      <c r="C269" s="70"/>
      <c r="D269" s="71"/>
      <c r="E269" s="71"/>
      <c r="F269" s="71"/>
      <c r="G269" s="71"/>
      <c r="H269" s="71"/>
      <c r="I269" s="71"/>
      <c r="J269" s="71"/>
      <c r="K269" s="71"/>
      <c r="L269" s="118"/>
      <c r="M269" s="71"/>
      <c r="N269" s="71"/>
    </row>
    <row r="270" spans="1:14" s="21" customFormat="1" x14ac:dyDescent="0.35">
      <c r="A270" s="48"/>
      <c r="B270" s="53"/>
      <c r="C270" s="70"/>
      <c r="D270" s="71"/>
      <c r="E270" s="71"/>
      <c r="F270" s="71"/>
      <c r="G270" s="71"/>
      <c r="H270" s="71"/>
      <c r="I270" s="71"/>
      <c r="J270" s="71"/>
      <c r="K270" s="71"/>
      <c r="L270" s="118"/>
      <c r="M270" s="71"/>
      <c r="N270" s="71"/>
    </row>
    <row r="271" spans="1:14" s="21" customFormat="1" x14ac:dyDescent="0.35">
      <c r="A271" s="48"/>
      <c r="B271" s="53"/>
      <c r="C271" s="70"/>
      <c r="D271" s="71"/>
      <c r="E271" s="71"/>
      <c r="F271" s="71"/>
      <c r="G271" s="71"/>
      <c r="H271" s="71"/>
      <c r="I271" s="71"/>
      <c r="J271" s="71"/>
      <c r="K271" s="71"/>
      <c r="L271" s="118"/>
      <c r="M271" s="71"/>
      <c r="N271" s="71"/>
    </row>
    <row r="272" spans="1:14" s="21" customFormat="1" x14ac:dyDescent="0.35">
      <c r="A272" s="48"/>
      <c r="B272" s="53"/>
      <c r="C272" s="70"/>
      <c r="D272" s="71"/>
      <c r="E272" s="71"/>
      <c r="F272" s="71"/>
      <c r="G272" s="71"/>
      <c r="H272" s="71"/>
      <c r="I272" s="71"/>
      <c r="J272" s="71"/>
      <c r="K272" s="71"/>
      <c r="L272" s="118"/>
      <c r="M272" s="71"/>
      <c r="N272" s="71"/>
    </row>
    <row r="273" spans="1:14" s="21" customFormat="1" x14ac:dyDescent="0.35">
      <c r="A273" s="48"/>
      <c r="B273" s="53"/>
      <c r="C273" s="70"/>
      <c r="D273" s="71"/>
      <c r="E273" s="71"/>
      <c r="F273" s="71"/>
      <c r="G273" s="71"/>
      <c r="H273" s="71"/>
      <c r="I273" s="71"/>
      <c r="J273" s="71"/>
      <c r="K273" s="71"/>
      <c r="L273" s="118"/>
      <c r="M273" s="71"/>
      <c r="N273" s="71"/>
    </row>
    <row r="274" spans="1:14" s="21" customFormat="1" x14ac:dyDescent="0.35">
      <c r="A274" s="48"/>
      <c r="B274" s="53"/>
      <c r="C274" s="70"/>
      <c r="D274" s="71"/>
      <c r="E274" s="71"/>
      <c r="F274" s="71"/>
      <c r="G274" s="71"/>
      <c r="H274" s="71"/>
      <c r="I274" s="71"/>
      <c r="J274" s="71"/>
      <c r="K274" s="71"/>
      <c r="L274" s="118"/>
      <c r="M274" s="71"/>
      <c r="N274" s="71"/>
    </row>
    <row r="275" spans="1:14" s="21" customFormat="1" x14ac:dyDescent="0.35">
      <c r="A275" s="48"/>
      <c r="B275" s="53"/>
      <c r="C275" s="70"/>
      <c r="D275" s="71"/>
      <c r="E275" s="71"/>
      <c r="F275" s="71"/>
      <c r="G275" s="71"/>
      <c r="H275" s="71"/>
      <c r="I275" s="71"/>
      <c r="J275" s="71"/>
      <c r="K275" s="71"/>
      <c r="L275" s="118"/>
      <c r="M275" s="71"/>
      <c r="N275" s="71"/>
    </row>
    <row r="276" spans="1:14" s="21" customFormat="1" x14ac:dyDescent="0.35">
      <c r="A276" s="48"/>
      <c r="B276" s="53"/>
      <c r="C276" s="70"/>
      <c r="D276" s="71"/>
      <c r="E276" s="71"/>
      <c r="F276" s="71"/>
      <c r="G276" s="71"/>
      <c r="H276" s="71"/>
      <c r="I276" s="71"/>
      <c r="J276" s="71"/>
      <c r="K276" s="71"/>
      <c r="L276" s="118"/>
      <c r="M276" s="71"/>
      <c r="N276" s="71"/>
    </row>
    <row r="277" spans="1:14" s="21" customFormat="1" x14ac:dyDescent="0.35">
      <c r="A277" s="48"/>
      <c r="B277" s="53"/>
      <c r="C277" s="70"/>
      <c r="D277" s="71"/>
      <c r="E277" s="71"/>
      <c r="F277" s="71"/>
      <c r="G277" s="71"/>
      <c r="H277" s="71"/>
      <c r="I277" s="71"/>
      <c r="J277" s="71"/>
      <c r="K277" s="71"/>
      <c r="L277" s="118"/>
      <c r="M277" s="71"/>
      <c r="N277" s="71"/>
    </row>
    <row r="278" spans="1:14" s="21" customFormat="1" x14ac:dyDescent="0.35">
      <c r="A278" s="48"/>
      <c r="B278" s="53"/>
      <c r="C278" s="70"/>
      <c r="D278" s="71"/>
      <c r="E278" s="71"/>
      <c r="F278" s="71"/>
      <c r="G278" s="71"/>
      <c r="H278" s="71"/>
      <c r="I278" s="71"/>
      <c r="J278" s="71"/>
      <c r="K278" s="71"/>
      <c r="L278" s="118"/>
      <c r="M278" s="71"/>
      <c r="N278" s="71"/>
    </row>
    <row r="279" spans="1:14" s="21" customFormat="1" x14ac:dyDescent="0.35">
      <c r="A279" s="48"/>
      <c r="B279" s="53"/>
      <c r="C279" s="70"/>
      <c r="D279" s="71"/>
      <c r="E279" s="71"/>
      <c r="F279" s="71"/>
      <c r="G279" s="71"/>
      <c r="H279" s="71"/>
      <c r="I279" s="71"/>
      <c r="J279" s="71"/>
      <c r="K279" s="71"/>
      <c r="L279" s="118"/>
      <c r="M279" s="71"/>
      <c r="N279" s="71"/>
    </row>
    <row r="280" spans="1:14" s="21" customFormat="1" x14ac:dyDescent="0.35">
      <c r="A280" s="48"/>
      <c r="B280" s="53"/>
      <c r="C280" s="70"/>
      <c r="D280" s="71"/>
      <c r="E280" s="71"/>
      <c r="F280" s="71"/>
      <c r="G280" s="71"/>
      <c r="H280" s="71"/>
      <c r="I280" s="71"/>
      <c r="J280" s="71"/>
      <c r="K280" s="71"/>
      <c r="L280" s="118"/>
      <c r="M280" s="71"/>
      <c r="N280" s="71"/>
    </row>
    <row r="281" spans="1:14" s="21" customFormat="1" x14ac:dyDescent="0.35">
      <c r="A281" s="48"/>
      <c r="B281" s="53"/>
      <c r="C281" s="70"/>
      <c r="D281" s="71"/>
      <c r="E281" s="71"/>
      <c r="F281" s="71"/>
      <c r="G281" s="71"/>
      <c r="H281" s="71"/>
      <c r="I281" s="71"/>
      <c r="J281" s="71"/>
      <c r="K281" s="71"/>
      <c r="L281" s="118"/>
      <c r="M281" s="71"/>
      <c r="N281" s="71"/>
    </row>
    <row r="282" spans="1:14" s="21" customFormat="1" x14ac:dyDescent="0.35">
      <c r="A282" s="48"/>
      <c r="B282" s="53"/>
      <c r="C282" s="70"/>
      <c r="D282" s="71"/>
      <c r="E282" s="71"/>
      <c r="F282" s="71"/>
      <c r="G282" s="71"/>
      <c r="H282" s="71"/>
      <c r="I282" s="71"/>
      <c r="J282" s="71"/>
      <c r="K282" s="71"/>
      <c r="L282" s="118"/>
      <c r="M282" s="71"/>
      <c r="N282" s="71"/>
    </row>
    <row r="283" spans="1:14" s="21" customFormat="1" x14ac:dyDescent="0.35">
      <c r="A283" s="48"/>
      <c r="B283" s="53"/>
      <c r="C283" s="70"/>
      <c r="D283" s="71"/>
      <c r="E283" s="71"/>
      <c r="F283" s="71"/>
      <c r="G283" s="71"/>
      <c r="H283" s="71"/>
      <c r="I283" s="71"/>
      <c r="J283" s="71"/>
      <c r="K283" s="71"/>
      <c r="L283" s="118"/>
      <c r="M283" s="71"/>
      <c r="N283" s="71"/>
    </row>
    <row r="284" spans="1:14" s="21" customFormat="1" x14ac:dyDescent="0.35">
      <c r="A284" s="48"/>
      <c r="B284" s="53"/>
      <c r="C284" s="70"/>
      <c r="D284" s="71"/>
      <c r="E284" s="71"/>
      <c r="F284" s="71"/>
      <c r="G284" s="71"/>
      <c r="H284" s="71"/>
      <c r="I284" s="71"/>
      <c r="J284" s="71"/>
      <c r="K284" s="71"/>
      <c r="L284" s="118"/>
      <c r="M284" s="71"/>
      <c r="N284" s="71"/>
    </row>
    <row r="285" spans="1:14" s="21" customFormat="1" x14ac:dyDescent="0.35">
      <c r="A285" s="48"/>
      <c r="B285" s="53"/>
      <c r="C285" s="70"/>
      <c r="D285" s="71"/>
      <c r="E285" s="71"/>
      <c r="F285" s="71"/>
      <c r="G285" s="71"/>
      <c r="H285" s="71"/>
      <c r="I285" s="71"/>
      <c r="J285" s="71"/>
      <c r="K285" s="71"/>
      <c r="L285" s="118"/>
      <c r="M285" s="71"/>
      <c r="N285" s="71"/>
    </row>
    <row r="286" spans="1:14" s="21" customFormat="1" x14ac:dyDescent="0.35">
      <c r="A286" s="48"/>
      <c r="B286" s="53"/>
      <c r="C286" s="70"/>
      <c r="D286" s="71"/>
      <c r="E286" s="71"/>
      <c r="F286" s="71"/>
      <c r="G286" s="71"/>
      <c r="H286" s="71"/>
      <c r="I286" s="71"/>
      <c r="J286" s="71"/>
      <c r="K286" s="71"/>
      <c r="L286" s="118"/>
      <c r="M286" s="71"/>
      <c r="N286" s="71"/>
    </row>
    <row r="287" spans="1:14" s="21" customFormat="1" x14ac:dyDescent="0.35">
      <c r="A287" s="48"/>
      <c r="B287" s="53"/>
      <c r="C287" s="70"/>
      <c r="D287" s="71"/>
      <c r="E287" s="71"/>
      <c r="F287" s="71"/>
      <c r="G287" s="71"/>
      <c r="H287" s="71"/>
      <c r="I287" s="71"/>
      <c r="J287" s="71"/>
      <c r="K287" s="71"/>
      <c r="L287" s="118"/>
      <c r="M287" s="71"/>
      <c r="N287" s="71"/>
    </row>
    <row r="288" spans="1:14" s="21" customFormat="1" x14ac:dyDescent="0.35">
      <c r="A288" s="48"/>
      <c r="B288" s="53"/>
      <c r="C288" s="70"/>
      <c r="D288" s="71"/>
      <c r="E288" s="71"/>
      <c r="F288" s="71"/>
      <c r="G288" s="71"/>
      <c r="H288" s="71"/>
      <c r="I288" s="71"/>
      <c r="J288" s="71"/>
      <c r="K288" s="71"/>
      <c r="L288" s="118"/>
      <c r="M288" s="71"/>
      <c r="N288" s="71"/>
    </row>
    <row r="289" spans="1:14" s="21" customFormat="1" x14ac:dyDescent="0.35">
      <c r="A289" s="48"/>
      <c r="B289" s="53"/>
      <c r="C289" s="70"/>
      <c r="D289" s="71"/>
      <c r="E289" s="71"/>
      <c r="F289" s="71"/>
      <c r="G289" s="71"/>
      <c r="H289" s="71"/>
      <c r="I289" s="71"/>
      <c r="J289" s="71"/>
      <c r="K289" s="71"/>
      <c r="L289" s="118"/>
      <c r="M289" s="71"/>
      <c r="N289" s="71"/>
    </row>
    <row r="290" spans="1:14" s="21" customFormat="1" x14ac:dyDescent="0.35">
      <c r="A290" s="48"/>
      <c r="B290" s="53"/>
      <c r="C290" s="70"/>
      <c r="D290" s="71"/>
      <c r="E290" s="71"/>
      <c r="F290" s="71"/>
      <c r="G290" s="71"/>
      <c r="H290" s="71"/>
      <c r="I290" s="71"/>
      <c r="J290" s="71"/>
      <c r="K290" s="71"/>
      <c r="L290" s="118"/>
      <c r="M290" s="71"/>
      <c r="N290" s="71"/>
    </row>
    <row r="291" spans="1:14" s="21" customFormat="1" x14ac:dyDescent="0.35">
      <c r="A291" s="48"/>
      <c r="B291" s="53"/>
      <c r="C291" s="70"/>
      <c r="D291" s="71"/>
      <c r="E291" s="71"/>
      <c r="F291" s="71"/>
      <c r="G291" s="71"/>
      <c r="H291" s="71"/>
      <c r="I291" s="71"/>
      <c r="J291" s="71"/>
      <c r="K291" s="71"/>
      <c r="L291" s="118"/>
      <c r="M291" s="71"/>
      <c r="N291" s="71"/>
    </row>
    <row r="292" spans="1:14" s="21" customFormat="1" x14ac:dyDescent="0.35">
      <c r="A292" s="48"/>
      <c r="B292" s="53"/>
      <c r="C292" s="70"/>
      <c r="D292" s="71"/>
      <c r="E292" s="71"/>
      <c r="F292" s="71"/>
      <c r="G292" s="71"/>
      <c r="H292" s="71"/>
      <c r="I292" s="71"/>
      <c r="J292" s="71"/>
      <c r="K292" s="71"/>
      <c r="L292" s="118"/>
      <c r="M292" s="71"/>
      <c r="N292" s="71"/>
    </row>
    <row r="293" spans="1:14" s="21" customFormat="1" x14ac:dyDescent="0.35">
      <c r="A293" s="48"/>
      <c r="B293" s="53"/>
      <c r="C293" s="70"/>
      <c r="D293" s="71"/>
      <c r="E293" s="71"/>
      <c r="F293" s="71"/>
      <c r="G293" s="71"/>
      <c r="H293" s="71"/>
      <c r="I293" s="71"/>
      <c r="J293" s="71"/>
      <c r="K293" s="71"/>
      <c r="L293" s="118"/>
      <c r="M293" s="71"/>
      <c r="N293" s="71"/>
    </row>
    <row r="294" spans="1:14" s="21" customFormat="1" x14ac:dyDescent="0.35">
      <c r="A294" s="48"/>
      <c r="B294" s="53"/>
      <c r="C294" s="70"/>
      <c r="D294" s="71"/>
      <c r="E294" s="71"/>
      <c r="F294" s="71"/>
      <c r="G294" s="71"/>
      <c r="H294" s="71"/>
      <c r="I294" s="71"/>
      <c r="J294" s="71"/>
      <c r="K294" s="71"/>
      <c r="L294" s="118"/>
      <c r="M294" s="71"/>
      <c r="N294" s="71"/>
    </row>
    <row r="295" spans="1:14" s="21" customFormat="1" x14ac:dyDescent="0.35">
      <c r="A295" s="48"/>
      <c r="B295" s="53"/>
      <c r="C295" s="70"/>
      <c r="D295" s="71"/>
      <c r="E295" s="71"/>
      <c r="F295" s="71"/>
      <c r="G295" s="71"/>
      <c r="H295" s="71"/>
      <c r="I295" s="71"/>
      <c r="J295" s="71"/>
      <c r="K295" s="71"/>
      <c r="L295" s="118"/>
      <c r="M295" s="71"/>
      <c r="N295" s="71"/>
    </row>
    <row r="296" spans="1:14" s="21" customFormat="1" x14ac:dyDescent="0.35">
      <c r="A296" s="48"/>
      <c r="B296" s="53"/>
      <c r="C296" s="70"/>
      <c r="D296" s="71"/>
      <c r="E296" s="71"/>
      <c r="F296" s="71"/>
      <c r="G296" s="71"/>
      <c r="H296" s="71"/>
      <c r="I296" s="71"/>
      <c r="J296" s="71"/>
      <c r="K296" s="71"/>
      <c r="L296" s="118"/>
      <c r="M296" s="71"/>
      <c r="N296" s="71"/>
    </row>
    <row r="297" spans="1:14" s="21" customFormat="1" x14ac:dyDescent="0.35">
      <c r="A297" s="48"/>
      <c r="B297" s="53"/>
      <c r="C297" s="70"/>
      <c r="D297" s="71"/>
      <c r="E297" s="71"/>
      <c r="F297" s="71"/>
      <c r="G297" s="71"/>
      <c r="H297" s="71"/>
      <c r="I297" s="71"/>
      <c r="J297" s="71"/>
      <c r="K297" s="71"/>
      <c r="L297" s="118"/>
      <c r="M297" s="71"/>
      <c r="N297" s="71"/>
    </row>
    <row r="298" spans="1:14" s="21" customFormat="1" x14ac:dyDescent="0.35">
      <c r="A298" s="48"/>
      <c r="B298" s="53"/>
      <c r="C298" s="70"/>
      <c r="D298" s="71"/>
      <c r="E298" s="71"/>
      <c r="F298" s="71"/>
      <c r="G298" s="71"/>
      <c r="H298" s="71"/>
      <c r="I298" s="71"/>
      <c r="J298" s="71"/>
      <c r="K298" s="71"/>
      <c r="L298" s="118"/>
      <c r="M298" s="71"/>
      <c r="N298" s="71"/>
    </row>
    <row r="299" spans="1:14" s="21" customFormat="1" x14ac:dyDescent="0.35">
      <c r="A299" s="48"/>
      <c r="B299" s="53"/>
      <c r="C299" s="70"/>
      <c r="D299" s="71"/>
      <c r="E299" s="71"/>
      <c r="F299" s="71"/>
      <c r="G299" s="71"/>
      <c r="H299" s="71"/>
      <c r="I299" s="71"/>
      <c r="J299" s="71"/>
      <c r="K299" s="71"/>
      <c r="L299" s="118"/>
      <c r="M299" s="71"/>
      <c r="N299" s="71"/>
    </row>
    <row r="300" spans="1:14" s="21" customFormat="1" x14ac:dyDescent="0.35">
      <c r="A300" s="48"/>
      <c r="B300" s="53"/>
      <c r="C300" s="70"/>
      <c r="D300" s="71"/>
      <c r="E300" s="71"/>
      <c r="F300" s="71"/>
      <c r="G300" s="71"/>
      <c r="H300" s="71"/>
      <c r="I300" s="71"/>
      <c r="J300" s="71"/>
      <c r="K300" s="71"/>
      <c r="L300" s="118"/>
      <c r="M300" s="71"/>
      <c r="N300" s="71"/>
    </row>
    <row r="301" spans="1:14" s="21" customFormat="1" x14ac:dyDescent="0.35">
      <c r="A301" s="48"/>
      <c r="B301" s="53"/>
      <c r="C301" s="70"/>
      <c r="D301" s="71"/>
      <c r="E301" s="71"/>
      <c r="F301" s="71"/>
      <c r="G301" s="71"/>
      <c r="H301" s="71"/>
      <c r="I301" s="71"/>
      <c r="J301" s="71"/>
      <c r="K301" s="71"/>
      <c r="L301" s="118"/>
      <c r="M301" s="71"/>
      <c r="N301" s="71"/>
    </row>
    <row r="302" spans="1:14" s="21" customFormat="1" x14ac:dyDescent="0.35">
      <c r="A302" s="48"/>
      <c r="B302" s="53"/>
      <c r="C302" s="70"/>
      <c r="D302" s="71"/>
      <c r="E302" s="71"/>
      <c r="F302" s="71"/>
      <c r="G302" s="71"/>
      <c r="H302" s="71"/>
      <c r="I302" s="71"/>
      <c r="J302" s="71"/>
      <c r="K302" s="71"/>
      <c r="L302" s="118"/>
      <c r="M302" s="71"/>
      <c r="N302" s="71"/>
    </row>
    <row r="303" spans="1:14" s="21" customFormat="1" x14ac:dyDescent="0.35">
      <c r="A303" s="48"/>
      <c r="B303" s="53"/>
      <c r="C303" s="70"/>
      <c r="D303" s="71"/>
      <c r="E303" s="71"/>
      <c r="F303" s="71"/>
      <c r="G303" s="71"/>
      <c r="H303" s="71"/>
      <c r="I303" s="71"/>
      <c r="J303" s="71"/>
      <c r="K303" s="71"/>
      <c r="L303" s="118"/>
      <c r="M303" s="71"/>
      <c r="N303" s="71"/>
    </row>
    <row r="304" spans="1:14" s="21" customFormat="1" x14ac:dyDescent="0.35">
      <c r="A304" s="48"/>
      <c r="B304" s="53"/>
      <c r="C304" s="70"/>
      <c r="D304" s="71"/>
      <c r="E304" s="71"/>
      <c r="F304" s="71"/>
      <c r="G304" s="71"/>
      <c r="H304" s="71"/>
      <c r="I304" s="71"/>
      <c r="J304" s="71"/>
      <c r="K304" s="71"/>
      <c r="L304" s="118"/>
      <c r="M304" s="71"/>
      <c r="N304" s="71"/>
    </row>
    <row r="305" spans="1:14" s="21" customFormat="1" x14ac:dyDescent="0.35">
      <c r="A305" s="48"/>
      <c r="B305" s="53"/>
      <c r="C305" s="70"/>
      <c r="D305" s="71"/>
      <c r="E305" s="71"/>
      <c r="F305" s="71"/>
      <c r="G305" s="71"/>
      <c r="H305" s="71"/>
      <c r="I305" s="71"/>
      <c r="J305" s="71"/>
      <c r="K305" s="71"/>
      <c r="L305" s="118"/>
      <c r="M305" s="71"/>
      <c r="N305" s="71"/>
    </row>
    <row r="306" spans="1:14" s="21" customFormat="1" x14ac:dyDescent="0.35">
      <c r="A306" s="48"/>
      <c r="B306" s="53"/>
      <c r="C306" s="70"/>
      <c r="D306" s="71"/>
      <c r="E306" s="71"/>
      <c r="F306" s="71"/>
      <c r="G306" s="71"/>
      <c r="H306" s="71"/>
      <c r="I306" s="71"/>
      <c r="J306" s="71"/>
      <c r="K306" s="71"/>
      <c r="L306" s="118"/>
      <c r="M306" s="71"/>
      <c r="N306" s="71"/>
    </row>
    <row r="307" spans="1:14" s="21" customFormat="1" x14ac:dyDescent="0.35">
      <c r="A307" s="48"/>
      <c r="B307" s="53"/>
      <c r="C307" s="70"/>
      <c r="D307" s="71"/>
      <c r="E307" s="71"/>
      <c r="F307" s="71"/>
      <c r="G307" s="71"/>
      <c r="H307" s="71"/>
      <c r="I307" s="71"/>
      <c r="J307" s="71"/>
      <c r="K307" s="71"/>
      <c r="L307" s="118"/>
      <c r="M307" s="71"/>
      <c r="N307" s="71"/>
    </row>
    <row r="308" spans="1:14" s="21" customFormat="1" x14ac:dyDescent="0.35">
      <c r="A308" s="48"/>
      <c r="B308" s="53"/>
      <c r="C308" s="70"/>
      <c r="D308" s="71"/>
      <c r="E308" s="71"/>
      <c r="F308" s="71"/>
      <c r="G308" s="71"/>
      <c r="H308" s="71"/>
      <c r="I308" s="71"/>
      <c r="J308" s="71"/>
      <c r="K308" s="71"/>
      <c r="L308" s="118"/>
      <c r="M308" s="71"/>
      <c r="N308" s="71"/>
    </row>
    <row r="309" spans="1:14" s="21" customFormat="1" x14ac:dyDescent="0.35">
      <c r="A309" s="48"/>
      <c r="B309" s="53"/>
      <c r="C309" s="70"/>
      <c r="D309" s="71"/>
      <c r="E309" s="71"/>
      <c r="F309" s="71"/>
      <c r="G309" s="71"/>
      <c r="H309" s="71"/>
      <c r="I309" s="71"/>
      <c r="J309" s="71"/>
      <c r="K309" s="71"/>
      <c r="L309" s="118"/>
      <c r="M309" s="71"/>
      <c r="N309" s="71"/>
    </row>
    <row r="310" spans="1:14" s="21" customFormat="1" x14ac:dyDescent="0.35">
      <c r="A310" s="48"/>
      <c r="B310" s="53"/>
      <c r="C310" s="70"/>
      <c r="D310" s="71"/>
      <c r="E310" s="71"/>
      <c r="F310" s="71"/>
      <c r="G310" s="71"/>
      <c r="H310" s="71"/>
      <c r="I310" s="71"/>
      <c r="J310" s="71"/>
      <c r="K310" s="71"/>
      <c r="L310" s="118"/>
      <c r="M310" s="71"/>
      <c r="N310" s="71"/>
    </row>
    <row r="311" spans="1:14" s="21" customFormat="1" x14ac:dyDescent="0.35">
      <c r="A311" s="48"/>
      <c r="B311" s="53"/>
      <c r="C311" s="70"/>
      <c r="D311" s="71"/>
      <c r="E311" s="71"/>
      <c r="F311" s="71"/>
      <c r="G311" s="71"/>
      <c r="H311" s="71"/>
      <c r="I311" s="71"/>
      <c r="J311" s="71"/>
      <c r="K311" s="71"/>
      <c r="L311" s="118"/>
      <c r="M311" s="71"/>
      <c r="N311" s="71"/>
    </row>
    <row r="312" spans="1:14" s="21" customFormat="1" x14ac:dyDescent="0.35">
      <c r="A312" s="48"/>
      <c r="B312" s="53"/>
      <c r="C312" s="70"/>
      <c r="D312" s="71"/>
      <c r="E312" s="71"/>
      <c r="F312" s="71"/>
      <c r="G312" s="71"/>
      <c r="H312" s="71"/>
      <c r="I312" s="71"/>
      <c r="J312" s="71"/>
      <c r="K312" s="71"/>
      <c r="L312" s="118"/>
      <c r="M312" s="71"/>
      <c r="N312" s="71"/>
    </row>
    <row r="313" spans="1:14" s="21" customFormat="1" x14ac:dyDescent="0.35">
      <c r="A313" s="48"/>
      <c r="B313" s="53"/>
      <c r="C313" s="70"/>
      <c r="D313" s="71"/>
      <c r="E313" s="71"/>
      <c r="F313" s="71"/>
      <c r="G313" s="71"/>
      <c r="H313" s="71"/>
      <c r="I313" s="71"/>
      <c r="J313" s="71"/>
      <c r="K313" s="71"/>
      <c r="L313" s="118"/>
      <c r="M313" s="71"/>
      <c r="N313" s="71"/>
    </row>
    <row r="314" spans="1:14" s="21" customFormat="1" x14ac:dyDescent="0.35">
      <c r="A314" s="48"/>
      <c r="B314" s="53"/>
      <c r="C314" s="70"/>
      <c r="D314" s="71"/>
      <c r="E314" s="71"/>
      <c r="F314" s="71"/>
      <c r="G314" s="71"/>
      <c r="H314" s="71"/>
      <c r="I314" s="71"/>
      <c r="J314" s="71"/>
      <c r="K314" s="71"/>
      <c r="L314" s="118"/>
      <c r="M314" s="71"/>
      <c r="N314" s="71"/>
    </row>
    <row r="315" spans="1:14" s="21" customFormat="1" x14ac:dyDescent="0.35">
      <c r="A315" s="48"/>
      <c r="B315" s="53"/>
      <c r="C315" s="70"/>
      <c r="D315" s="71"/>
      <c r="E315" s="71"/>
      <c r="F315" s="71"/>
      <c r="G315" s="71"/>
      <c r="H315" s="71"/>
      <c r="I315" s="71"/>
      <c r="J315" s="71"/>
      <c r="K315" s="71"/>
      <c r="L315" s="118"/>
      <c r="M315" s="71"/>
      <c r="N315" s="71"/>
    </row>
    <row r="316" spans="1:14" s="21" customFormat="1" x14ac:dyDescent="0.35">
      <c r="A316" s="48"/>
      <c r="B316" s="53"/>
      <c r="C316" s="70"/>
      <c r="D316" s="71"/>
      <c r="E316" s="71"/>
      <c r="F316" s="71"/>
      <c r="G316" s="71"/>
      <c r="H316" s="71"/>
      <c r="I316" s="71"/>
      <c r="J316" s="71"/>
      <c r="K316" s="71"/>
      <c r="L316" s="118"/>
      <c r="M316" s="71"/>
      <c r="N316" s="71"/>
    </row>
    <row r="317" spans="1:14" s="21" customFormat="1" x14ac:dyDescent="0.35">
      <c r="A317" s="48"/>
      <c r="B317" s="53"/>
      <c r="C317" s="70"/>
      <c r="D317" s="71"/>
      <c r="E317" s="71"/>
      <c r="F317" s="71"/>
      <c r="G317" s="71"/>
      <c r="H317" s="71"/>
      <c r="I317" s="71"/>
      <c r="J317" s="71"/>
      <c r="K317" s="71"/>
      <c r="L317" s="118"/>
      <c r="M317" s="71"/>
      <c r="N317" s="71"/>
    </row>
    <row r="318" spans="1:14" s="21" customFormat="1" x14ac:dyDescent="0.35">
      <c r="A318" s="48"/>
      <c r="B318" s="53"/>
      <c r="C318" s="70"/>
      <c r="D318" s="71"/>
      <c r="E318" s="71"/>
      <c r="F318" s="71"/>
      <c r="G318" s="71"/>
      <c r="H318" s="71"/>
      <c r="I318" s="71"/>
      <c r="J318" s="71"/>
      <c r="K318" s="71"/>
      <c r="L318" s="118"/>
      <c r="M318" s="71"/>
      <c r="N318" s="71"/>
    </row>
    <row r="319" spans="1:14" s="21" customFormat="1" x14ac:dyDescent="0.35">
      <c r="A319" s="48"/>
      <c r="B319" s="53"/>
      <c r="C319" s="70"/>
      <c r="D319" s="71"/>
      <c r="E319" s="71"/>
      <c r="F319" s="71"/>
      <c r="G319" s="71"/>
      <c r="H319" s="71"/>
      <c r="I319" s="71"/>
      <c r="J319" s="71"/>
      <c r="K319" s="71"/>
      <c r="L319" s="118"/>
      <c r="M319" s="71"/>
      <c r="N319" s="71"/>
    </row>
    <row r="320" spans="1:14" s="21" customFormat="1" x14ac:dyDescent="0.35">
      <c r="A320" s="48"/>
      <c r="B320" s="53"/>
      <c r="C320" s="70"/>
      <c r="D320" s="71"/>
      <c r="E320" s="71"/>
      <c r="F320" s="71"/>
      <c r="G320" s="71"/>
      <c r="H320" s="71"/>
      <c r="I320" s="71"/>
      <c r="J320" s="71"/>
      <c r="K320" s="71"/>
      <c r="L320" s="118"/>
      <c r="M320" s="71"/>
      <c r="N320" s="71"/>
    </row>
    <row r="321" spans="1:14" s="21" customFormat="1" x14ac:dyDescent="0.35">
      <c r="A321" s="48"/>
      <c r="B321" s="53"/>
      <c r="C321" s="70"/>
      <c r="D321" s="71"/>
      <c r="E321" s="71"/>
      <c r="F321" s="71"/>
      <c r="G321" s="71"/>
      <c r="H321" s="71"/>
      <c r="I321" s="71"/>
      <c r="J321" s="71"/>
      <c r="K321" s="71"/>
      <c r="L321" s="118"/>
      <c r="M321" s="71"/>
      <c r="N321" s="71"/>
    </row>
    <row r="322" spans="1:14" s="21" customFormat="1" x14ac:dyDescent="0.35">
      <c r="A322" s="48"/>
      <c r="B322" s="53"/>
      <c r="C322" s="70"/>
      <c r="D322" s="71"/>
      <c r="E322" s="71"/>
      <c r="F322" s="71"/>
      <c r="G322" s="71"/>
      <c r="H322" s="71"/>
      <c r="I322" s="71"/>
      <c r="J322" s="71"/>
      <c r="K322" s="71"/>
      <c r="L322" s="118"/>
      <c r="M322" s="71"/>
      <c r="N322" s="71"/>
    </row>
    <row r="323" spans="1:14" s="21" customFormat="1" x14ac:dyDescent="0.35">
      <c r="A323" s="48"/>
      <c r="B323" s="53"/>
      <c r="C323" s="70"/>
      <c r="D323" s="71"/>
      <c r="E323" s="71"/>
      <c r="F323" s="71"/>
      <c r="G323" s="71"/>
      <c r="H323" s="71"/>
      <c r="I323" s="71"/>
      <c r="J323" s="71"/>
      <c r="K323" s="71"/>
      <c r="L323" s="118"/>
      <c r="M323" s="71"/>
      <c r="N323" s="71"/>
    </row>
    <row r="324" spans="1:14" s="21" customFormat="1" x14ac:dyDescent="0.35">
      <c r="A324" s="48"/>
      <c r="B324" s="53"/>
      <c r="C324" s="70"/>
      <c r="D324" s="71"/>
      <c r="E324" s="71"/>
      <c r="F324" s="71"/>
      <c r="G324" s="71"/>
      <c r="H324" s="71"/>
      <c r="I324" s="71"/>
      <c r="J324" s="71"/>
      <c r="K324" s="71"/>
      <c r="L324" s="118"/>
      <c r="M324" s="71"/>
      <c r="N324" s="71"/>
    </row>
    <row r="325" spans="1:14" s="21" customFormat="1" x14ac:dyDescent="0.35">
      <c r="A325" s="48"/>
      <c r="B325" s="53"/>
      <c r="C325" s="70"/>
      <c r="D325" s="71"/>
      <c r="E325" s="71"/>
      <c r="F325" s="71"/>
      <c r="G325" s="71"/>
      <c r="H325" s="71"/>
      <c r="I325" s="71"/>
      <c r="J325" s="71"/>
      <c r="K325" s="71"/>
      <c r="L325" s="118"/>
      <c r="M325" s="71"/>
      <c r="N325" s="71"/>
    </row>
    <row r="326" spans="1:14" s="21" customFormat="1" x14ac:dyDescent="0.35">
      <c r="A326" s="48"/>
      <c r="B326" s="53"/>
      <c r="C326" s="70"/>
      <c r="D326" s="71"/>
      <c r="E326" s="71"/>
      <c r="F326" s="71"/>
      <c r="G326" s="71"/>
      <c r="H326" s="71"/>
      <c r="I326" s="71"/>
      <c r="J326" s="71"/>
      <c r="K326" s="71"/>
      <c r="L326" s="118"/>
      <c r="M326" s="71"/>
      <c r="N326" s="71"/>
    </row>
    <row r="327" spans="1:14" s="21" customFormat="1" x14ac:dyDescent="0.35">
      <c r="A327" s="48"/>
      <c r="B327" s="53"/>
      <c r="C327" s="70"/>
      <c r="D327" s="71"/>
      <c r="E327" s="71"/>
      <c r="F327" s="71"/>
      <c r="G327" s="71"/>
      <c r="H327" s="71"/>
      <c r="I327" s="71"/>
      <c r="J327" s="71"/>
      <c r="K327" s="71"/>
      <c r="L327" s="118"/>
      <c r="M327" s="71"/>
      <c r="N327" s="71"/>
    </row>
    <row r="328" spans="1:14" s="21" customFormat="1" x14ac:dyDescent="0.35">
      <c r="A328" s="48"/>
      <c r="B328" s="53"/>
      <c r="C328" s="70"/>
      <c r="D328" s="71"/>
      <c r="E328" s="71"/>
      <c r="F328" s="71"/>
      <c r="G328" s="71"/>
      <c r="H328" s="71"/>
      <c r="I328" s="71"/>
      <c r="J328" s="71"/>
      <c r="K328" s="71"/>
      <c r="L328" s="118"/>
      <c r="M328" s="71"/>
      <c r="N328" s="71"/>
    </row>
    <row r="329" spans="1:14" s="21" customFormat="1" x14ac:dyDescent="0.35">
      <c r="A329" s="48"/>
      <c r="B329" s="53"/>
      <c r="C329" s="70"/>
      <c r="D329" s="71"/>
      <c r="E329" s="71"/>
      <c r="F329" s="71"/>
      <c r="G329" s="71"/>
      <c r="H329" s="71"/>
      <c r="I329" s="71"/>
      <c r="J329" s="71"/>
      <c r="K329" s="71"/>
      <c r="L329" s="118"/>
      <c r="M329" s="71"/>
      <c r="N329" s="71"/>
    </row>
    <row r="330" spans="1:14" s="21" customFormat="1" x14ac:dyDescent="0.35">
      <c r="A330" s="48"/>
      <c r="B330" s="53"/>
      <c r="C330" s="70"/>
      <c r="D330" s="71"/>
      <c r="E330" s="71"/>
      <c r="F330" s="71"/>
      <c r="G330" s="71"/>
      <c r="H330" s="71"/>
      <c r="I330" s="71"/>
      <c r="J330" s="71"/>
      <c r="K330" s="71"/>
      <c r="L330" s="118"/>
      <c r="M330" s="71"/>
      <c r="N330" s="71"/>
    </row>
    <row r="331" spans="1:14" s="21" customFormat="1" x14ac:dyDescent="0.35">
      <c r="A331" s="48"/>
      <c r="B331" s="53"/>
      <c r="C331" s="70"/>
      <c r="D331" s="71"/>
      <c r="E331" s="71"/>
      <c r="F331" s="71"/>
      <c r="G331" s="71"/>
      <c r="H331" s="71"/>
      <c r="I331" s="71"/>
      <c r="J331" s="71"/>
      <c r="K331" s="71"/>
      <c r="L331" s="118"/>
      <c r="M331" s="71"/>
      <c r="N331" s="71"/>
    </row>
    <row r="332" spans="1:14" s="21" customFormat="1" x14ac:dyDescent="0.35">
      <c r="A332" s="48"/>
      <c r="B332" s="53"/>
      <c r="C332" s="70"/>
      <c r="D332" s="71"/>
      <c r="E332" s="71"/>
      <c r="F332" s="71"/>
      <c r="G332" s="71"/>
      <c r="H332" s="71"/>
      <c r="I332" s="71"/>
      <c r="J332" s="71"/>
      <c r="K332" s="71"/>
      <c r="L332" s="118"/>
      <c r="M332" s="71"/>
      <c r="N332" s="71"/>
    </row>
    <row r="333" spans="1:14" s="21" customFormat="1" x14ac:dyDescent="0.35">
      <c r="A333" s="48"/>
      <c r="B333" s="53"/>
      <c r="C333" s="70"/>
      <c r="D333" s="71"/>
      <c r="E333" s="71"/>
      <c r="F333" s="71"/>
      <c r="G333" s="71"/>
      <c r="H333" s="71"/>
      <c r="I333" s="71"/>
      <c r="J333" s="71"/>
      <c r="K333" s="71"/>
      <c r="L333" s="118"/>
      <c r="M333" s="71"/>
      <c r="N333" s="71"/>
    </row>
    <row r="334" spans="1:14" s="21" customFormat="1" x14ac:dyDescent="0.35">
      <c r="A334" s="48"/>
      <c r="B334" s="53"/>
      <c r="C334" s="70"/>
      <c r="D334" s="71"/>
      <c r="E334" s="71"/>
      <c r="F334" s="71"/>
      <c r="G334" s="71"/>
      <c r="H334" s="71"/>
      <c r="I334" s="71"/>
      <c r="J334" s="71"/>
      <c r="K334" s="71"/>
      <c r="L334" s="118"/>
      <c r="M334" s="71"/>
      <c r="N334" s="71"/>
    </row>
    <row r="335" spans="1:14" s="21" customFormat="1" x14ac:dyDescent="0.35">
      <c r="A335" s="48"/>
      <c r="B335" s="53"/>
      <c r="C335" s="70"/>
      <c r="D335" s="71"/>
      <c r="E335" s="71"/>
      <c r="F335" s="71"/>
      <c r="G335" s="71"/>
      <c r="H335" s="71"/>
      <c r="I335" s="71"/>
      <c r="J335" s="71"/>
      <c r="K335" s="71"/>
      <c r="L335" s="118"/>
      <c r="M335" s="71"/>
      <c r="N335" s="71"/>
    </row>
    <row r="336" spans="1:14" s="21" customFormat="1" x14ac:dyDescent="0.35">
      <c r="A336" s="48"/>
      <c r="B336" s="53"/>
      <c r="C336" s="70"/>
      <c r="D336" s="71"/>
      <c r="E336" s="71"/>
      <c r="F336" s="71"/>
      <c r="G336" s="71"/>
      <c r="H336" s="71"/>
      <c r="I336" s="71"/>
      <c r="J336" s="71"/>
      <c r="K336" s="71"/>
      <c r="L336" s="118"/>
      <c r="M336" s="71"/>
      <c r="N336" s="71"/>
    </row>
    <row r="337" spans="1:14" s="21" customFormat="1" x14ac:dyDescent="0.35">
      <c r="A337" s="48"/>
      <c r="B337" s="53"/>
      <c r="C337" s="70"/>
      <c r="D337" s="71"/>
      <c r="E337" s="71"/>
      <c r="F337" s="71"/>
      <c r="G337" s="71"/>
      <c r="H337" s="71"/>
      <c r="I337" s="71"/>
      <c r="J337" s="71"/>
      <c r="K337" s="71"/>
      <c r="L337" s="118"/>
      <c r="M337" s="71"/>
      <c r="N337" s="71"/>
    </row>
    <row r="338" spans="1:14" s="21" customFormat="1" x14ac:dyDescent="0.35">
      <c r="A338" s="48"/>
      <c r="B338" s="53"/>
      <c r="C338" s="70"/>
      <c r="D338" s="71"/>
      <c r="E338" s="71"/>
      <c r="F338" s="71"/>
      <c r="G338" s="71"/>
      <c r="H338" s="71"/>
      <c r="I338" s="71"/>
      <c r="J338" s="71"/>
      <c r="K338" s="71"/>
      <c r="L338" s="118"/>
      <c r="M338" s="71"/>
      <c r="N338" s="71"/>
    </row>
    <row r="339" spans="1:14" s="21" customFormat="1" x14ac:dyDescent="0.35">
      <c r="A339" s="48"/>
      <c r="B339" s="53"/>
      <c r="C339" s="70"/>
      <c r="D339" s="71"/>
      <c r="E339" s="71"/>
      <c r="F339" s="71"/>
      <c r="G339" s="71"/>
      <c r="H339" s="71"/>
      <c r="I339" s="71"/>
      <c r="J339" s="71"/>
      <c r="K339" s="71"/>
      <c r="L339" s="118"/>
      <c r="M339" s="71"/>
      <c r="N339" s="71"/>
    </row>
    <row r="340" spans="1:14" s="21" customFormat="1" x14ac:dyDescent="0.35">
      <c r="A340" s="48"/>
      <c r="B340" s="53"/>
      <c r="C340" s="70"/>
      <c r="D340" s="71"/>
      <c r="E340" s="71"/>
      <c r="F340" s="71"/>
      <c r="G340" s="71"/>
      <c r="H340" s="71"/>
      <c r="I340" s="71"/>
      <c r="J340" s="71"/>
      <c r="K340" s="71"/>
      <c r="L340" s="118"/>
      <c r="M340" s="71"/>
      <c r="N340" s="71"/>
    </row>
    <row r="341" spans="1:14" s="21" customFormat="1" x14ac:dyDescent="0.35">
      <c r="A341" s="48"/>
      <c r="B341" s="53"/>
      <c r="C341" s="70"/>
      <c r="D341" s="71"/>
      <c r="E341" s="71"/>
      <c r="F341" s="71"/>
      <c r="G341" s="71"/>
      <c r="H341" s="71"/>
      <c r="I341" s="71"/>
      <c r="J341" s="71"/>
      <c r="K341" s="71"/>
      <c r="L341" s="118"/>
      <c r="M341" s="71"/>
      <c r="N341" s="71"/>
    </row>
    <row r="342" spans="1:14" s="21" customFormat="1" x14ac:dyDescent="0.35">
      <c r="A342" s="48"/>
      <c r="B342" s="53"/>
      <c r="C342" s="70"/>
      <c r="D342" s="71"/>
      <c r="E342" s="71"/>
      <c r="F342" s="71"/>
      <c r="G342" s="71"/>
      <c r="H342" s="71"/>
      <c r="I342" s="71"/>
      <c r="J342" s="71"/>
      <c r="K342" s="71"/>
      <c r="L342" s="118"/>
      <c r="M342" s="71"/>
      <c r="N342" s="71"/>
    </row>
    <row r="343" spans="1:14" s="21" customFormat="1" x14ac:dyDescent="0.35">
      <c r="A343" s="48"/>
      <c r="B343" s="53"/>
      <c r="C343" s="70"/>
      <c r="D343" s="71"/>
      <c r="E343" s="71"/>
      <c r="F343" s="71"/>
      <c r="G343" s="71"/>
      <c r="H343" s="71"/>
      <c r="I343" s="71"/>
      <c r="J343" s="71"/>
      <c r="K343" s="71"/>
      <c r="L343" s="118"/>
      <c r="M343" s="71"/>
      <c r="N343" s="71"/>
    </row>
    <row r="344" spans="1:14" s="21" customFormat="1" x14ac:dyDescent="0.35">
      <c r="A344" s="48"/>
      <c r="B344" s="53"/>
      <c r="C344" s="70"/>
      <c r="D344" s="71"/>
      <c r="E344" s="71"/>
      <c r="F344" s="71"/>
      <c r="G344" s="71"/>
      <c r="H344" s="71"/>
      <c r="I344" s="71"/>
      <c r="J344" s="71"/>
      <c r="K344" s="71"/>
      <c r="L344" s="118"/>
      <c r="M344" s="71"/>
      <c r="N344" s="71"/>
    </row>
    <row r="345" spans="1:14" s="21" customFormat="1" x14ac:dyDescent="0.35">
      <c r="A345" s="48"/>
      <c r="B345" s="53"/>
      <c r="C345" s="70"/>
      <c r="D345" s="71"/>
      <c r="E345" s="71"/>
      <c r="F345" s="71"/>
      <c r="G345" s="71"/>
      <c r="H345" s="71"/>
      <c r="I345" s="71"/>
      <c r="J345" s="71"/>
      <c r="K345" s="71"/>
      <c r="L345" s="118"/>
      <c r="M345" s="71"/>
      <c r="N345" s="71"/>
    </row>
    <row r="346" spans="1:14" s="21" customFormat="1" x14ac:dyDescent="0.35">
      <c r="A346" s="48"/>
      <c r="B346" s="53"/>
      <c r="C346" s="70"/>
      <c r="D346" s="71"/>
      <c r="E346" s="71"/>
      <c r="F346" s="71"/>
      <c r="G346" s="71"/>
      <c r="H346" s="71"/>
      <c r="I346" s="71"/>
      <c r="J346" s="71"/>
      <c r="K346" s="71"/>
      <c r="L346" s="118"/>
      <c r="M346" s="71"/>
      <c r="N346" s="71"/>
    </row>
    <row r="347" spans="1:14" s="21" customFormat="1" x14ac:dyDescent="0.35">
      <c r="A347" s="48"/>
      <c r="B347" s="53"/>
      <c r="C347" s="70"/>
      <c r="D347" s="71"/>
      <c r="E347" s="71"/>
      <c r="F347" s="71"/>
      <c r="G347" s="71"/>
      <c r="H347" s="71"/>
      <c r="I347" s="71"/>
      <c r="J347" s="71"/>
      <c r="K347" s="71"/>
      <c r="L347" s="118"/>
      <c r="M347" s="71"/>
      <c r="N347" s="71"/>
    </row>
    <row r="348" spans="1:14" s="21" customFormat="1" x14ac:dyDescent="0.35">
      <c r="A348" s="48"/>
      <c r="B348" s="53"/>
      <c r="C348" s="70"/>
      <c r="D348" s="71"/>
      <c r="E348" s="71"/>
      <c r="F348" s="71"/>
      <c r="G348" s="71"/>
      <c r="H348" s="71"/>
      <c r="I348" s="71"/>
      <c r="J348" s="71"/>
      <c r="K348" s="71"/>
      <c r="L348" s="118"/>
      <c r="M348" s="71"/>
      <c r="N348" s="71"/>
    </row>
    <row r="349" spans="1:14" s="21" customFormat="1" x14ac:dyDescent="0.35">
      <c r="A349" s="48"/>
      <c r="B349" s="53"/>
      <c r="C349" s="70"/>
      <c r="D349" s="71"/>
      <c r="E349" s="71"/>
      <c r="F349" s="71"/>
      <c r="G349" s="71"/>
      <c r="H349" s="71"/>
      <c r="I349" s="71"/>
      <c r="J349" s="71"/>
      <c r="K349" s="71"/>
      <c r="L349" s="118"/>
      <c r="M349" s="71"/>
      <c r="N349" s="71"/>
    </row>
    <row r="350" spans="1:14" s="21" customFormat="1" x14ac:dyDescent="0.35">
      <c r="A350" s="48"/>
      <c r="B350" s="53"/>
      <c r="C350" s="70"/>
      <c r="D350" s="71"/>
      <c r="E350" s="71"/>
      <c r="F350" s="71"/>
      <c r="G350" s="71"/>
      <c r="H350" s="71"/>
      <c r="I350" s="71"/>
      <c r="J350" s="71"/>
      <c r="K350" s="71"/>
      <c r="L350" s="118"/>
      <c r="M350" s="71"/>
      <c r="N350" s="71"/>
    </row>
    <row r="351" spans="1:14" s="21" customFormat="1" x14ac:dyDescent="0.35">
      <c r="A351" s="48"/>
      <c r="B351" s="53"/>
      <c r="C351" s="70"/>
      <c r="D351" s="71"/>
      <c r="E351" s="71"/>
      <c r="F351" s="71"/>
      <c r="G351" s="71"/>
      <c r="H351" s="71"/>
      <c r="I351" s="71"/>
      <c r="J351" s="71"/>
      <c r="K351" s="71"/>
      <c r="L351" s="118"/>
      <c r="M351" s="71"/>
      <c r="N351" s="71"/>
    </row>
    <row r="352" spans="1:14" s="21" customFormat="1" x14ac:dyDescent="0.35">
      <c r="A352" s="48"/>
      <c r="B352" s="53"/>
      <c r="C352" s="70"/>
      <c r="D352" s="71"/>
      <c r="E352" s="71"/>
      <c r="F352" s="71"/>
      <c r="G352" s="71"/>
      <c r="H352" s="71"/>
      <c r="I352" s="71"/>
      <c r="J352" s="71"/>
      <c r="K352" s="71"/>
      <c r="L352" s="118"/>
      <c r="M352" s="71"/>
      <c r="N352" s="71"/>
    </row>
    <row r="353" spans="1:14" s="21" customFormat="1" x14ac:dyDescent="0.35">
      <c r="A353" s="48"/>
      <c r="B353" s="53"/>
      <c r="C353" s="70"/>
      <c r="D353" s="71"/>
      <c r="E353" s="71"/>
      <c r="F353" s="71"/>
      <c r="G353" s="71"/>
      <c r="H353" s="71"/>
      <c r="I353" s="71"/>
      <c r="J353" s="71"/>
      <c r="K353" s="71"/>
      <c r="L353" s="118"/>
      <c r="M353" s="71"/>
      <c r="N353" s="71"/>
    </row>
    <row r="354" spans="1:14" s="21" customFormat="1" x14ac:dyDescent="0.35">
      <c r="A354" s="48"/>
      <c r="B354" s="53"/>
      <c r="C354" s="70"/>
      <c r="D354" s="71"/>
      <c r="E354" s="71"/>
      <c r="F354" s="71"/>
      <c r="G354" s="71"/>
      <c r="H354" s="71"/>
      <c r="I354" s="71"/>
      <c r="J354" s="71"/>
      <c r="K354" s="71"/>
      <c r="L354" s="118"/>
      <c r="M354" s="71"/>
      <c r="N354" s="71"/>
    </row>
    <row r="355" spans="1:14" s="21" customFormat="1" x14ac:dyDescent="0.35">
      <c r="A355" s="48"/>
      <c r="B355" s="53"/>
      <c r="C355" s="70"/>
      <c r="D355" s="71"/>
      <c r="E355" s="71"/>
      <c r="F355" s="71"/>
      <c r="G355" s="71"/>
      <c r="H355" s="71"/>
      <c r="I355" s="71"/>
      <c r="J355" s="71"/>
      <c r="K355" s="71"/>
      <c r="L355" s="118"/>
      <c r="M355" s="71"/>
      <c r="N355" s="71"/>
    </row>
    <row r="356" spans="1:14" s="21" customFormat="1" x14ac:dyDescent="0.35">
      <c r="A356" s="48"/>
      <c r="B356" s="53"/>
      <c r="C356" s="70"/>
      <c r="D356" s="71"/>
      <c r="E356" s="71"/>
      <c r="F356" s="71"/>
      <c r="G356" s="71"/>
      <c r="H356" s="71"/>
      <c r="I356" s="71"/>
      <c r="J356" s="71"/>
      <c r="K356" s="71"/>
      <c r="L356" s="118"/>
      <c r="M356" s="71"/>
      <c r="N356" s="71"/>
    </row>
    <row r="357" spans="1:14" s="21" customFormat="1" x14ac:dyDescent="0.35">
      <c r="A357" s="48"/>
      <c r="B357" s="53"/>
      <c r="C357" s="70"/>
      <c r="D357" s="71"/>
      <c r="E357" s="71"/>
      <c r="F357" s="71"/>
      <c r="G357" s="71"/>
      <c r="H357" s="71"/>
      <c r="I357" s="71"/>
      <c r="J357" s="71"/>
      <c r="K357" s="71"/>
      <c r="L357" s="118"/>
      <c r="M357" s="71"/>
      <c r="N357" s="71"/>
    </row>
    <row r="358" spans="1:14" s="21" customFormat="1" x14ac:dyDescent="0.35">
      <c r="A358" s="48"/>
      <c r="B358" s="53"/>
      <c r="C358" s="70"/>
      <c r="D358" s="71"/>
      <c r="E358" s="71"/>
      <c r="F358" s="71"/>
      <c r="G358" s="71"/>
      <c r="H358" s="71"/>
      <c r="I358" s="71"/>
      <c r="J358" s="71"/>
      <c r="K358" s="71"/>
      <c r="L358" s="118"/>
      <c r="M358" s="71"/>
      <c r="N358" s="71"/>
    </row>
    <row r="359" spans="1:14" s="21" customFormat="1" x14ac:dyDescent="0.35">
      <c r="A359" s="48"/>
      <c r="B359" s="53"/>
      <c r="C359" s="70"/>
      <c r="D359" s="71"/>
      <c r="E359" s="71"/>
      <c r="F359" s="71"/>
      <c r="G359" s="71"/>
      <c r="H359" s="71"/>
      <c r="I359" s="71"/>
      <c r="J359" s="71"/>
      <c r="K359" s="71"/>
      <c r="L359" s="118"/>
      <c r="M359" s="71"/>
      <c r="N359" s="71"/>
    </row>
    <row r="360" spans="1:14" s="21" customFormat="1" x14ac:dyDescent="0.35">
      <c r="A360" s="48"/>
      <c r="B360" s="53"/>
      <c r="C360" s="70"/>
      <c r="D360" s="71"/>
      <c r="E360" s="71"/>
      <c r="F360" s="71"/>
      <c r="G360" s="71"/>
      <c r="H360" s="71"/>
      <c r="I360" s="71"/>
      <c r="J360" s="71"/>
      <c r="K360" s="71"/>
      <c r="L360" s="118"/>
      <c r="M360" s="71"/>
      <c r="N360" s="71"/>
    </row>
    <row r="361" spans="1:14" s="21" customFormat="1" x14ac:dyDescent="0.35">
      <c r="A361" s="48"/>
      <c r="B361" s="53"/>
      <c r="C361" s="70"/>
      <c r="D361" s="71"/>
      <c r="E361" s="71"/>
      <c r="F361" s="71"/>
      <c r="G361" s="71"/>
      <c r="H361" s="71"/>
      <c r="I361" s="71"/>
      <c r="J361" s="71"/>
      <c r="K361" s="71"/>
      <c r="L361" s="118"/>
      <c r="M361" s="71"/>
      <c r="N361" s="71"/>
    </row>
    <row r="362" spans="1:14" s="21" customFormat="1" x14ac:dyDescent="0.35">
      <c r="A362" s="48"/>
      <c r="B362" s="53"/>
      <c r="C362" s="70"/>
      <c r="D362" s="71"/>
      <c r="E362" s="71"/>
      <c r="F362" s="71"/>
      <c r="G362" s="71"/>
      <c r="H362" s="71"/>
      <c r="I362" s="71"/>
      <c r="J362" s="71"/>
      <c r="K362" s="71"/>
      <c r="L362" s="118"/>
      <c r="M362" s="71"/>
      <c r="N362" s="71"/>
    </row>
    <row r="363" spans="1:14" s="21" customFormat="1" x14ac:dyDescent="0.35">
      <c r="A363" s="48"/>
      <c r="B363" s="53"/>
      <c r="C363" s="70"/>
      <c r="D363" s="71"/>
      <c r="E363" s="71"/>
      <c r="F363" s="71"/>
      <c r="G363" s="71"/>
      <c r="H363" s="71"/>
      <c r="I363" s="71"/>
      <c r="J363" s="71"/>
      <c r="K363" s="71"/>
      <c r="L363" s="118"/>
      <c r="M363" s="71"/>
      <c r="N363" s="71"/>
    </row>
    <row r="364" spans="1:14" s="21" customFormat="1" x14ac:dyDescent="0.35">
      <c r="A364" s="48"/>
      <c r="B364" s="53"/>
      <c r="C364" s="70"/>
      <c r="D364" s="71"/>
      <c r="E364" s="71"/>
      <c r="F364" s="71"/>
      <c r="G364" s="71"/>
      <c r="H364" s="71"/>
      <c r="I364" s="71"/>
      <c r="J364" s="71"/>
      <c r="K364" s="71"/>
      <c r="L364" s="118"/>
      <c r="M364" s="71"/>
      <c r="N364" s="71"/>
    </row>
    <row r="365" spans="1:14" s="21" customFormat="1" x14ac:dyDescent="0.35">
      <c r="A365" s="48"/>
      <c r="B365" s="53"/>
      <c r="C365" s="70"/>
      <c r="D365" s="71"/>
      <c r="E365" s="71"/>
      <c r="F365" s="71"/>
      <c r="G365" s="71"/>
      <c r="H365" s="71"/>
      <c r="I365" s="71"/>
      <c r="J365" s="71"/>
      <c r="K365" s="71"/>
      <c r="L365" s="118"/>
      <c r="M365" s="71"/>
      <c r="N365" s="71"/>
    </row>
    <row r="366" spans="1:14" s="21" customFormat="1" x14ac:dyDescent="0.35">
      <c r="A366" s="48"/>
      <c r="B366" s="53"/>
      <c r="C366" s="70"/>
      <c r="D366" s="71"/>
      <c r="E366" s="71"/>
      <c r="F366" s="71"/>
      <c r="G366" s="71"/>
      <c r="H366" s="71"/>
      <c r="I366" s="71"/>
      <c r="J366" s="71"/>
      <c r="K366" s="71"/>
      <c r="L366" s="118"/>
      <c r="M366" s="71"/>
      <c r="N366" s="71"/>
    </row>
    <row r="367" spans="1:14" s="21" customFormat="1" x14ac:dyDescent="0.35">
      <c r="A367" s="48"/>
      <c r="B367" s="53"/>
      <c r="C367" s="70"/>
      <c r="D367" s="71"/>
      <c r="E367" s="71"/>
      <c r="F367" s="71"/>
      <c r="G367" s="71"/>
      <c r="H367" s="71"/>
      <c r="I367" s="71"/>
      <c r="J367" s="71"/>
      <c r="K367" s="71"/>
      <c r="L367" s="118"/>
      <c r="M367" s="71"/>
      <c r="N367" s="71"/>
    </row>
    <row r="368" spans="1:14" s="21" customFormat="1" x14ac:dyDescent="0.35">
      <c r="A368" s="48"/>
      <c r="B368" s="53"/>
      <c r="C368" s="70"/>
      <c r="D368" s="71"/>
      <c r="E368" s="71"/>
      <c r="F368" s="71"/>
      <c r="G368" s="71"/>
      <c r="H368" s="71"/>
      <c r="I368" s="71"/>
      <c r="J368" s="71"/>
      <c r="K368" s="71"/>
      <c r="L368" s="118"/>
      <c r="M368" s="71"/>
      <c r="N368" s="71"/>
    </row>
    <row r="369" spans="1:14" s="21" customFormat="1" x14ac:dyDescent="0.35">
      <c r="A369" s="48"/>
      <c r="B369" s="53"/>
      <c r="C369" s="70"/>
      <c r="D369" s="71"/>
      <c r="E369" s="71"/>
      <c r="F369" s="71"/>
      <c r="G369" s="71"/>
      <c r="H369" s="71"/>
      <c r="I369" s="71"/>
      <c r="J369" s="71"/>
      <c r="K369" s="71"/>
      <c r="L369" s="118"/>
      <c r="M369" s="71"/>
      <c r="N369" s="71"/>
    </row>
    <row r="370" spans="1:14" s="21" customFormat="1" x14ac:dyDescent="0.35">
      <c r="A370" s="48"/>
      <c r="B370" s="53"/>
      <c r="C370" s="70"/>
      <c r="D370" s="71"/>
      <c r="E370" s="71"/>
      <c r="F370" s="71"/>
      <c r="G370" s="71"/>
      <c r="H370" s="71"/>
      <c r="I370" s="71"/>
      <c r="J370" s="71"/>
      <c r="K370" s="71"/>
      <c r="L370" s="118"/>
      <c r="M370" s="71"/>
      <c r="N370" s="71"/>
    </row>
    <row r="371" spans="1:14" s="21" customFormat="1" x14ac:dyDescent="0.35">
      <c r="A371" s="48"/>
      <c r="B371" s="53"/>
      <c r="C371" s="70"/>
      <c r="D371" s="71"/>
      <c r="E371" s="71"/>
      <c r="F371" s="71"/>
      <c r="G371" s="71"/>
      <c r="H371" s="71"/>
      <c r="I371" s="71"/>
      <c r="J371" s="71"/>
      <c r="K371" s="71"/>
      <c r="L371" s="118"/>
      <c r="M371" s="71"/>
      <c r="N371" s="71"/>
    </row>
    <row r="372" spans="1:14" s="21" customFormat="1" x14ac:dyDescent="0.35">
      <c r="A372" s="48"/>
      <c r="B372" s="53"/>
      <c r="C372" s="70"/>
      <c r="D372" s="71"/>
      <c r="E372" s="71"/>
      <c r="F372" s="71"/>
      <c r="G372" s="71"/>
      <c r="H372" s="71"/>
      <c r="I372" s="71"/>
      <c r="J372" s="71"/>
      <c r="K372" s="71"/>
      <c r="L372" s="118"/>
      <c r="M372" s="71"/>
      <c r="N372" s="71"/>
    </row>
    <row r="373" spans="1:14" s="21" customFormat="1" x14ac:dyDescent="0.35">
      <c r="A373" s="48"/>
      <c r="B373" s="53"/>
      <c r="C373" s="70"/>
      <c r="D373" s="71"/>
      <c r="E373" s="71"/>
      <c r="F373" s="71"/>
      <c r="G373" s="71"/>
      <c r="H373" s="71"/>
      <c r="I373" s="71"/>
      <c r="J373" s="71"/>
      <c r="K373" s="71"/>
      <c r="L373" s="118"/>
      <c r="M373" s="71"/>
      <c r="N373" s="71"/>
    </row>
    <row r="374" spans="1:14" s="21" customFormat="1" x14ac:dyDescent="0.35">
      <c r="A374" s="48"/>
      <c r="B374" s="53"/>
      <c r="C374" s="70"/>
      <c r="D374" s="71"/>
      <c r="E374" s="71"/>
      <c r="F374" s="71"/>
      <c r="G374" s="71"/>
      <c r="H374" s="71"/>
      <c r="I374" s="71"/>
      <c r="J374" s="71"/>
      <c r="K374" s="71"/>
      <c r="L374" s="118"/>
      <c r="M374" s="71"/>
      <c r="N374" s="71"/>
    </row>
    <row r="375" spans="1:14" s="21" customFormat="1" x14ac:dyDescent="0.35">
      <c r="A375" s="48"/>
      <c r="B375" s="53"/>
      <c r="C375" s="70"/>
      <c r="D375" s="71"/>
      <c r="E375" s="71"/>
      <c r="F375" s="71"/>
      <c r="G375" s="71"/>
      <c r="H375" s="71"/>
      <c r="I375" s="71"/>
      <c r="J375" s="71"/>
      <c r="K375" s="71"/>
      <c r="L375" s="118"/>
      <c r="M375" s="71"/>
      <c r="N375" s="71"/>
    </row>
    <row r="376" spans="1:14" s="21" customFormat="1" x14ac:dyDescent="0.35">
      <c r="A376" s="48"/>
      <c r="B376" s="53"/>
      <c r="C376" s="70"/>
      <c r="D376" s="71"/>
      <c r="E376" s="71"/>
      <c r="F376" s="71"/>
      <c r="G376" s="71"/>
      <c r="H376" s="71"/>
      <c r="I376" s="71"/>
      <c r="J376" s="71"/>
      <c r="K376" s="71"/>
      <c r="L376" s="118"/>
      <c r="M376" s="71"/>
      <c r="N376" s="71"/>
    </row>
    <row r="377" spans="1:14" s="21" customFormat="1" x14ac:dyDescent="0.35">
      <c r="A377" s="48"/>
      <c r="B377" s="53"/>
      <c r="C377" s="70"/>
      <c r="D377" s="71"/>
      <c r="E377" s="71"/>
      <c r="F377" s="71"/>
      <c r="G377" s="71"/>
      <c r="H377" s="71"/>
      <c r="I377" s="71"/>
      <c r="J377" s="71"/>
      <c r="K377" s="71"/>
      <c r="L377" s="118"/>
      <c r="M377" s="71"/>
      <c r="N377" s="71"/>
    </row>
    <row r="378" spans="1:14" s="21" customFormat="1" x14ac:dyDescent="0.35">
      <c r="A378" s="48"/>
      <c r="B378" s="53"/>
      <c r="C378" s="70"/>
      <c r="D378" s="71"/>
      <c r="E378" s="71"/>
      <c r="F378" s="71"/>
      <c r="G378" s="71"/>
      <c r="H378" s="71"/>
      <c r="I378" s="71"/>
      <c r="J378" s="71"/>
      <c r="K378" s="71"/>
      <c r="L378" s="118"/>
      <c r="M378" s="71"/>
      <c r="N378" s="71"/>
    </row>
    <row r="379" spans="1:14" s="21" customFormat="1" x14ac:dyDescent="0.35">
      <c r="A379" s="48"/>
      <c r="B379" s="53"/>
      <c r="C379" s="70"/>
      <c r="D379" s="71"/>
      <c r="E379" s="71"/>
      <c r="F379" s="71"/>
      <c r="G379" s="71"/>
      <c r="H379" s="71"/>
      <c r="I379" s="71"/>
      <c r="J379" s="71"/>
      <c r="K379" s="71"/>
      <c r="L379" s="118"/>
      <c r="M379" s="71"/>
      <c r="N379" s="71"/>
    </row>
    <row r="380" spans="1:14" s="21" customFormat="1" x14ac:dyDescent="0.35">
      <c r="A380" s="48"/>
      <c r="B380" s="53"/>
      <c r="C380" s="70"/>
      <c r="D380" s="71"/>
      <c r="E380" s="71"/>
      <c r="F380" s="71"/>
      <c r="G380" s="71"/>
      <c r="H380" s="71"/>
      <c r="I380" s="71"/>
      <c r="J380" s="71"/>
      <c r="K380" s="71"/>
      <c r="L380" s="118"/>
      <c r="M380" s="71"/>
      <c r="N380" s="71"/>
    </row>
    <row r="381" spans="1:14" s="21" customFormat="1" x14ac:dyDescent="0.35">
      <c r="A381" s="48"/>
      <c r="B381" s="53"/>
      <c r="C381" s="70"/>
      <c r="D381" s="71"/>
      <c r="E381" s="71"/>
      <c r="F381" s="71"/>
      <c r="G381" s="71"/>
      <c r="H381" s="71"/>
      <c r="I381" s="71"/>
      <c r="J381" s="71"/>
      <c r="K381" s="71"/>
      <c r="L381" s="118"/>
      <c r="M381" s="71"/>
      <c r="N381" s="71"/>
    </row>
    <row r="382" spans="1:14" s="21" customFormat="1" x14ac:dyDescent="0.35">
      <c r="A382" s="48"/>
      <c r="B382" s="53"/>
      <c r="C382" s="70"/>
      <c r="D382" s="71"/>
      <c r="E382" s="71"/>
      <c r="F382" s="71"/>
      <c r="G382" s="71"/>
      <c r="H382" s="71"/>
      <c r="I382" s="71"/>
      <c r="J382" s="71"/>
      <c r="K382" s="71"/>
      <c r="L382" s="118"/>
      <c r="M382" s="71"/>
      <c r="N382" s="71"/>
    </row>
    <row r="383" spans="1:14" s="21" customFormat="1" x14ac:dyDescent="0.35">
      <c r="A383" s="48"/>
      <c r="B383" s="53"/>
      <c r="C383" s="70"/>
      <c r="D383" s="71"/>
      <c r="E383" s="71"/>
      <c r="F383" s="71"/>
      <c r="G383" s="71"/>
      <c r="H383" s="71"/>
      <c r="I383" s="71"/>
      <c r="J383" s="71"/>
      <c r="K383" s="71"/>
      <c r="L383" s="118"/>
      <c r="M383" s="71"/>
      <c r="N383" s="71"/>
    </row>
    <row r="384" spans="1:14" s="21" customFormat="1" x14ac:dyDescent="0.35">
      <c r="A384" s="48"/>
      <c r="B384" s="53"/>
      <c r="C384" s="70"/>
      <c r="D384" s="71"/>
      <c r="E384" s="71"/>
      <c r="F384" s="71"/>
      <c r="G384" s="71"/>
      <c r="H384" s="71"/>
      <c r="I384" s="71"/>
      <c r="J384" s="71"/>
      <c r="K384" s="71"/>
      <c r="L384" s="118"/>
      <c r="M384" s="71"/>
      <c r="N384" s="71"/>
    </row>
    <row r="385" spans="1:14" s="21" customFormat="1" x14ac:dyDescent="0.35">
      <c r="A385" s="48"/>
      <c r="B385" s="53"/>
      <c r="C385" s="70"/>
      <c r="D385" s="71"/>
      <c r="E385" s="71"/>
      <c r="F385" s="71"/>
      <c r="G385" s="71"/>
      <c r="H385" s="71"/>
      <c r="I385" s="71"/>
      <c r="J385" s="71"/>
      <c r="K385" s="71"/>
      <c r="L385" s="118"/>
      <c r="M385" s="71"/>
      <c r="N385" s="71"/>
    </row>
    <row r="386" spans="1:14" s="21" customFormat="1" x14ac:dyDescent="0.35">
      <c r="A386" s="48"/>
      <c r="B386" s="53"/>
      <c r="C386" s="70"/>
      <c r="D386" s="71"/>
      <c r="E386" s="71"/>
      <c r="F386" s="71"/>
      <c r="G386" s="71"/>
      <c r="H386" s="71"/>
      <c r="I386" s="71"/>
      <c r="J386" s="71"/>
      <c r="K386" s="71"/>
      <c r="L386" s="118"/>
      <c r="M386" s="71"/>
      <c r="N386" s="71"/>
    </row>
    <row r="387" spans="1:14" s="21" customFormat="1" x14ac:dyDescent="0.35">
      <c r="A387" s="48"/>
      <c r="B387" s="53"/>
      <c r="C387" s="70"/>
      <c r="D387" s="71"/>
      <c r="E387" s="71"/>
      <c r="F387" s="71"/>
      <c r="G387" s="71"/>
      <c r="H387" s="71"/>
      <c r="I387" s="71"/>
      <c r="J387" s="71"/>
      <c r="K387" s="71"/>
      <c r="L387" s="118"/>
      <c r="M387" s="71"/>
      <c r="N387" s="71"/>
    </row>
    <row r="388" spans="1:14" s="21" customFormat="1" x14ac:dyDescent="0.35">
      <c r="A388" s="48"/>
      <c r="B388" s="53"/>
      <c r="C388" s="70"/>
      <c r="D388" s="71"/>
      <c r="E388" s="71"/>
      <c r="F388" s="71"/>
      <c r="G388" s="71"/>
      <c r="H388" s="71"/>
      <c r="I388" s="71"/>
      <c r="J388" s="71"/>
      <c r="K388" s="71"/>
      <c r="L388" s="118"/>
      <c r="M388" s="71"/>
      <c r="N388" s="71"/>
    </row>
    <row r="389" spans="1:14" s="21" customFormat="1" x14ac:dyDescent="0.35">
      <c r="A389" s="48"/>
      <c r="B389" s="53"/>
      <c r="C389" s="70"/>
      <c r="D389" s="71"/>
      <c r="E389" s="71"/>
      <c r="F389" s="71"/>
      <c r="G389" s="71"/>
      <c r="H389" s="71"/>
      <c r="I389" s="71"/>
      <c r="J389" s="71"/>
      <c r="K389" s="71"/>
      <c r="L389" s="118"/>
      <c r="M389" s="71"/>
      <c r="N389" s="71"/>
    </row>
    <row r="390" spans="1:14" s="21" customFormat="1" x14ac:dyDescent="0.35">
      <c r="A390" s="48"/>
      <c r="B390" s="53"/>
      <c r="C390" s="70"/>
      <c r="D390" s="71"/>
      <c r="E390" s="71"/>
      <c r="F390" s="71"/>
      <c r="G390" s="71"/>
      <c r="H390" s="71"/>
      <c r="I390" s="71"/>
      <c r="J390" s="71"/>
      <c r="K390" s="71"/>
      <c r="L390" s="118"/>
      <c r="M390" s="71"/>
      <c r="N390" s="71"/>
    </row>
    <row r="391" spans="1:14" s="21" customFormat="1" x14ac:dyDescent="0.35">
      <c r="A391" s="48"/>
      <c r="B391" s="53"/>
      <c r="C391" s="70"/>
      <c r="D391" s="71"/>
      <c r="E391" s="71"/>
      <c r="F391" s="71"/>
      <c r="G391" s="71"/>
      <c r="H391" s="71"/>
      <c r="I391" s="71"/>
      <c r="J391" s="71"/>
      <c r="K391" s="71"/>
      <c r="L391" s="118"/>
      <c r="M391" s="71"/>
      <c r="N391" s="71"/>
    </row>
    <row r="392" spans="1:14" s="21" customFormat="1" x14ac:dyDescent="0.35">
      <c r="A392" s="48"/>
      <c r="B392" s="53"/>
      <c r="C392" s="70"/>
      <c r="D392" s="71"/>
      <c r="E392" s="71"/>
      <c r="F392" s="71"/>
      <c r="G392" s="71"/>
      <c r="H392" s="71"/>
      <c r="I392" s="71"/>
      <c r="J392" s="71"/>
      <c r="K392" s="71"/>
      <c r="L392" s="118"/>
      <c r="M392" s="71"/>
      <c r="N392" s="71"/>
    </row>
    <row r="393" spans="1:14" s="21" customFormat="1" x14ac:dyDescent="0.35">
      <c r="A393" s="48"/>
      <c r="B393" s="53"/>
      <c r="C393" s="70"/>
      <c r="D393" s="71"/>
      <c r="E393" s="71"/>
      <c r="F393" s="71"/>
      <c r="G393" s="71"/>
      <c r="H393" s="71"/>
      <c r="I393" s="71"/>
      <c r="J393" s="71"/>
      <c r="K393" s="71"/>
      <c r="L393" s="118"/>
      <c r="M393" s="71"/>
      <c r="N393" s="71"/>
    </row>
    <row r="394" spans="1:14" s="21" customFormat="1" x14ac:dyDescent="0.35">
      <c r="A394" s="48"/>
      <c r="B394" s="53"/>
      <c r="C394" s="70"/>
      <c r="D394" s="71"/>
      <c r="E394" s="71"/>
      <c r="F394" s="71"/>
      <c r="G394" s="71"/>
      <c r="H394" s="71"/>
      <c r="I394" s="71"/>
      <c r="J394" s="71"/>
      <c r="K394" s="71"/>
      <c r="L394" s="118"/>
      <c r="M394" s="71"/>
      <c r="N394" s="71"/>
    </row>
    <row r="395" spans="1:14" s="21" customFormat="1" x14ac:dyDescent="0.35">
      <c r="A395" s="48"/>
      <c r="B395" s="53"/>
      <c r="C395" s="70"/>
      <c r="D395" s="71"/>
      <c r="E395" s="71"/>
      <c r="F395" s="71"/>
      <c r="G395" s="71"/>
      <c r="H395" s="71"/>
      <c r="I395" s="71"/>
      <c r="J395" s="71"/>
      <c r="K395" s="71"/>
      <c r="L395" s="118"/>
      <c r="M395" s="71"/>
      <c r="N395" s="71"/>
    </row>
    <row r="396" spans="1:14" s="21" customFormat="1" x14ac:dyDescent="0.35">
      <c r="A396" s="48"/>
      <c r="B396" s="53"/>
      <c r="C396" s="70"/>
      <c r="D396" s="71"/>
      <c r="E396" s="71"/>
      <c r="F396" s="71"/>
      <c r="G396" s="71"/>
      <c r="H396" s="71"/>
      <c r="I396" s="71"/>
      <c r="J396" s="71"/>
      <c r="K396" s="71"/>
      <c r="L396" s="118"/>
      <c r="M396" s="71"/>
      <c r="N396" s="71"/>
    </row>
    <row r="397" spans="1:14" s="21" customFormat="1" x14ac:dyDescent="0.35">
      <c r="A397" s="48"/>
      <c r="B397" s="53"/>
      <c r="C397" s="70"/>
      <c r="D397" s="71"/>
      <c r="E397" s="71"/>
      <c r="F397" s="71"/>
      <c r="G397" s="71"/>
      <c r="H397" s="71"/>
      <c r="I397" s="71"/>
      <c r="J397" s="71"/>
      <c r="K397" s="71"/>
      <c r="L397" s="118"/>
      <c r="M397" s="71"/>
      <c r="N397" s="71"/>
    </row>
    <row r="398" spans="1:14" s="21" customFormat="1" x14ac:dyDescent="0.35">
      <c r="A398" s="48"/>
      <c r="B398" s="53"/>
      <c r="C398" s="70"/>
      <c r="D398" s="71"/>
      <c r="E398" s="71"/>
      <c r="F398" s="71"/>
      <c r="G398" s="71"/>
      <c r="H398" s="71"/>
      <c r="I398" s="71"/>
      <c r="J398" s="71"/>
      <c r="K398" s="71"/>
      <c r="L398" s="118"/>
      <c r="M398" s="71"/>
      <c r="N398" s="71"/>
    </row>
    <row r="399" spans="1:14" s="21" customFormat="1" x14ac:dyDescent="0.35">
      <c r="A399" s="48"/>
      <c r="B399" s="53"/>
      <c r="C399" s="70"/>
      <c r="D399" s="71"/>
      <c r="E399" s="71"/>
      <c r="F399" s="71"/>
      <c r="G399" s="71"/>
      <c r="H399" s="71"/>
      <c r="I399" s="71"/>
      <c r="J399" s="71"/>
      <c r="K399" s="71"/>
      <c r="L399" s="118"/>
      <c r="M399" s="71"/>
      <c r="N399" s="71"/>
    </row>
    <row r="400" spans="1:14" s="21" customFormat="1" x14ac:dyDescent="0.35">
      <c r="A400" s="48"/>
      <c r="B400" s="53"/>
      <c r="C400" s="70"/>
      <c r="D400" s="71"/>
      <c r="E400" s="71"/>
      <c r="F400" s="71"/>
      <c r="G400" s="71"/>
      <c r="H400" s="71"/>
      <c r="I400" s="71"/>
      <c r="J400" s="71"/>
      <c r="K400" s="71"/>
      <c r="L400" s="118"/>
      <c r="M400" s="71"/>
      <c r="N400" s="71"/>
    </row>
    <row r="401" spans="1:14" s="21" customFormat="1" x14ac:dyDescent="0.35">
      <c r="A401" s="48"/>
      <c r="B401" s="53"/>
      <c r="C401" s="70"/>
      <c r="D401" s="71"/>
      <c r="E401" s="71"/>
      <c r="F401" s="71"/>
      <c r="G401" s="71"/>
      <c r="H401" s="71"/>
      <c r="I401" s="71"/>
      <c r="J401" s="71"/>
      <c r="K401" s="71"/>
      <c r="L401" s="118"/>
      <c r="M401" s="71"/>
      <c r="N401" s="71"/>
    </row>
    <row r="402" spans="1:14" s="21" customFormat="1" x14ac:dyDescent="0.35">
      <c r="A402" s="48"/>
      <c r="B402" s="53"/>
      <c r="C402" s="70"/>
      <c r="D402" s="71"/>
      <c r="E402" s="71"/>
      <c r="F402" s="71"/>
      <c r="G402" s="71"/>
      <c r="H402" s="71"/>
      <c r="I402" s="71"/>
      <c r="J402" s="71"/>
      <c r="K402" s="71"/>
      <c r="L402" s="118"/>
      <c r="M402" s="71"/>
      <c r="N402" s="71"/>
    </row>
    <row r="403" spans="1:14" s="21" customFormat="1" x14ac:dyDescent="0.35">
      <c r="A403" s="48"/>
      <c r="B403" s="53"/>
      <c r="C403" s="70"/>
      <c r="D403" s="71"/>
      <c r="E403" s="71"/>
      <c r="F403" s="71"/>
      <c r="G403" s="71"/>
      <c r="H403" s="71"/>
      <c r="I403" s="71"/>
      <c r="J403" s="71"/>
      <c r="K403" s="71"/>
      <c r="L403" s="118"/>
      <c r="M403" s="71"/>
      <c r="N403" s="71"/>
    </row>
    <row r="404" spans="1:14" s="21" customFormat="1" x14ac:dyDescent="0.35">
      <c r="A404" s="52"/>
      <c r="B404" s="98"/>
      <c r="C404" s="99"/>
      <c r="D404" s="100"/>
      <c r="E404" s="100"/>
      <c r="F404" s="100"/>
      <c r="G404" s="100"/>
      <c r="H404" s="100"/>
      <c r="I404" s="100"/>
      <c r="J404" s="100"/>
      <c r="K404" s="100"/>
      <c r="L404" s="119"/>
      <c r="M404" s="100"/>
      <c r="N404" s="71"/>
    </row>
    <row r="405" spans="1:14" s="21" customFormat="1" x14ac:dyDescent="0.35">
      <c r="A405" s="52"/>
      <c r="B405" s="98"/>
      <c r="C405" s="99"/>
      <c r="D405" s="100"/>
      <c r="E405" s="100"/>
      <c r="F405" s="100"/>
      <c r="G405" s="100"/>
      <c r="H405" s="100"/>
      <c r="I405" s="100"/>
      <c r="J405" s="100"/>
      <c r="K405" s="100"/>
      <c r="L405" s="119"/>
      <c r="M405" s="100"/>
      <c r="N405" s="71"/>
    </row>
    <row r="406" spans="1:14" s="21" customFormat="1" x14ac:dyDescent="0.35">
      <c r="A406" s="52"/>
      <c r="B406" s="98"/>
      <c r="C406" s="99"/>
      <c r="D406" s="100"/>
      <c r="E406" s="100"/>
      <c r="F406" s="100"/>
      <c r="G406" s="100"/>
      <c r="H406" s="100"/>
      <c r="I406" s="100"/>
      <c r="J406" s="100"/>
      <c r="K406" s="100"/>
      <c r="L406" s="119"/>
      <c r="M406" s="100"/>
      <c r="N406" s="71"/>
    </row>
    <row r="407" spans="1:14" s="21" customFormat="1" x14ac:dyDescent="0.35">
      <c r="A407" s="52"/>
      <c r="B407" s="98"/>
      <c r="C407" s="99"/>
      <c r="D407" s="100"/>
      <c r="E407" s="100"/>
      <c r="F407" s="100"/>
      <c r="G407" s="100"/>
      <c r="H407" s="100"/>
      <c r="I407" s="100"/>
      <c r="J407" s="100"/>
      <c r="K407" s="100"/>
      <c r="L407" s="119"/>
      <c r="M407" s="100"/>
      <c r="N407" s="71"/>
    </row>
    <row r="408" spans="1:14" s="21" customFormat="1" x14ac:dyDescent="0.35">
      <c r="A408" s="52"/>
      <c r="B408" s="98"/>
      <c r="C408" s="99"/>
      <c r="D408" s="100"/>
      <c r="E408" s="100"/>
      <c r="F408" s="100"/>
      <c r="G408" s="100"/>
      <c r="H408" s="100"/>
      <c r="I408" s="100"/>
      <c r="J408" s="100"/>
      <c r="K408" s="100"/>
      <c r="L408" s="119"/>
      <c r="M408" s="100"/>
      <c r="N408" s="71"/>
    </row>
    <row r="409" spans="1:14" s="21" customFormat="1" x14ac:dyDescent="0.35">
      <c r="A409" s="52"/>
      <c r="B409" s="98"/>
      <c r="C409" s="99"/>
      <c r="D409" s="100"/>
      <c r="E409" s="100"/>
      <c r="F409" s="100"/>
      <c r="G409" s="100"/>
      <c r="H409" s="100"/>
      <c r="I409" s="100"/>
      <c r="J409" s="100"/>
      <c r="K409" s="100"/>
      <c r="L409" s="119"/>
      <c r="M409" s="100"/>
      <c r="N409" s="71"/>
    </row>
    <row r="410" spans="1:14" s="21" customFormat="1" x14ac:dyDescent="0.35">
      <c r="A410" s="52"/>
      <c r="B410" s="98"/>
      <c r="C410" s="99"/>
      <c r="D410" s="100"/>
      <c r="E410" s="100"/>
      <c r="F410" s="100"/>
      <c r="G410" s="100"/>
      <c r="H410" s="100"/>
      <c r="I410" s="100"/>
      <c r="J410" s="100"/>
      <c r="K410" s="100"/>
      <c r="L410" s="119"/>
      <c r="M410" s="100"/>
      <c r="N410" s="71"/>
    </row>
    <row r="411" spans="1:14" s="21" customFormat="1" x14ac:dyDescent="0.35">
      <c r="A411" s="52"/>
      <c r="B411" s="98"/>
      <c r="C411" s="99"/>
      <c r="D411" s="100"/>
      <c r="E411" s="100"/>
      <c r="F411" s="100"/>
      <c r="G411" s="100"/>
      <c r="H411" s="100"/>
      <c r="I411" s="100"/>
      <c r="J411" s="100"/>
      <c r="K411" s="100"/>
      <c r="L411" s="119"/>
      <c r="M411" s="100"/>
      <c r="N411" s="71"/>
    </row>
    <row r="412" spans="1:14" s="21" customFormat="1" x14ac:dyDescent="0.35">
      <c r="A412" s="52"/>
      <c r="B412" s="98"/>
      <c r="C412" s="99"/>
      <c r="D412" s="100"/>
      <c r="E412" s="100"/>
      <c r="F412" s="100"/>
      <c r="G412" s="100"/>
      <c r="H412" s="100"/>
      <c r="I412" s="100"/>
      <c r="J412" s="100"/>
      <c r="K412" s="100"/>
      <c r="L412" s="119"/>
      <c r="M412" s="100"/>
      <c r="N412" s="71"/>
    </row>
    <row r="413" spans="1:14" s="21" customFormat="1" x14ac:dyDescent="0.35">
      <c r="A413" s="52"/>
      <c r="B413" s="98"/>
      <c r="C413" s="99"/>
      <c r="D413" s="100"/>
      <c r="E413" s="100"/>
      <c r="F413" s="100"/>
      <c r="G413" s="100"/>
      <c r="H413" s="100"/>
      <c r="I413" s="100"/>
      <c r="J413" s="100"/>
      <c r="K413" s="100"/>
      <c r="L413" s="119"/>
      <c r="M413" s="100"/>
      <c r="N413" s="71"/>
    </row>
    <row r="414" spans="1:14" s="21" customFormat="1" x14ac:dyDescent="0.35">
      <c r="A414" s="52"/>
      <c r="B414" s="98"/>
      <c r="C414" s="99"/>
      <c r="D414" s="100"/>
      <c r="E414" s="100"/>
      <c r="F414" s="100"/>
      <c r="G414" s="100"/>
      <c r="H414" s="100"/>
      <c r="I414" s="100"/>
      <c r="J414" s="100"/>
      <c r="K414" s="100"/>
      <c r="L414" s="119"/>
      <c r="M414" s="100"/>
      <c r="N414" s="71"/>
    </row>
    <row r="415" spans="1:14" s="21" customFormat="1" x14ac:dyDescent="0.35">
      <c r="A415" s="52"/>
      <c r="B415" s="98"/>
      <c r="C415" s="99"/>
      <c r="D415" s="100"/>
      <c r="E415" s="100"/>
      <c r="F415" s="100"/>
      <c r="G415" s="100"/>
      <c r="H415" s="100"/>
      <c r="I415" s="100"/>
      <c r="J415" s="100"/>
      <c r="K415" s="100"/>
      <c r="L415" s="119"/>
      <c r="M415" s="100"/>
      <c r="N415" s="71"/>
    </row>
    <row r="416" spans="1:14" s="21" customFormat="1" x14ac:dyDescent="0.35">
      <c r="A416" s="52"/>
      <c r="B416" s="98"/>
      <c r="C416" s="99"/>
      <c r="D416" s="100"/>
      <c r="E416" s="100"/>
      <c r="F416" s="100"/>
      <c r="G416" s="100"/>
      <c r="H416" s="100"/>
      <c r="I416" s="100"/>
      <c r="J416" s="100"/>
      <c r="K416" s="100"/>
      <c r="L416" s="119"/>
      <c r="M416" s="100"/>
      <c r="N416" s="71"/>
    </row>
    <row r="417" spans="1:14" s="21" customFormat="1" x14ac:dyDescent="0.35">
      <c r="A417" s="52"/>
      <c r="B417" s="98"/>
      <c r="C417" s="99"/>
      <c r="D417" s="100"/>
      <c r="E417" s="100"/>
      <c r="F417" s="100"/>
      <c r="G417" s="100"/>
      <c r="H417" s="100"/>
      <c r="I417" s="100"/>
      <c r="J417" s="100"/>
      <c r="K417" s="100"/>
      <c r="L417" s="119"/>
      <c r="M417" s="100"/>
      <c r="N417" s="71"/>
    </row>
    <row r="418" spans="1:14" s="21" customFormat="1" x14ac:dyDescent="0.35">
      <c r="A418" s="52"/>
      <c r="B418" s="98"/>
      <c r="C418" s="99"/>
      <c r="D418" s="100"/>
      <c r="E418" s="100"/>
      <c r="F418" s="100"/>
      <c r="G418" s="100"/>
      <c r="H418" s="100"/>
      <c r="I418" s="100"/>
      <c r="J418" s="100"/>
      <c r="K418" s="100"/>
      <c r="L418" s="119"/>
      <c r="M418" s="100"/>
      <c r="N418" s="71"/>
    </row>
    <row r="419" spans="1:14" s="21" customFormat="1" x14ac:dyDescent="0.35">
      <c r="A419" s="52"/>
      <c r="B419" s="98"/>
      <c r="C419" s="99"/>
      <c r="D419" s="100"/>
      <c r="E419" s="100"/>
      <c r="F419" s="100"/>
      <c r="G419" s="100"/>
      <c r="H419" s="100"/>
      <c r="I419" s="100"/>
      <c r="J419" s="100"/>
      <c r="K419" s="100"/>
      <c r="L419" s="119"/>
      <c r="M419" s="100"/>
      <c r="N419" s="71"/>
    </row>
    <row r="420" spans="1:14" s="21" customFormat="1" x14ac:dyDescent="0.35">
      <c r="A420" s="52"/>
      <c r="B420" s="98"/>
      <c r="C420" s="99"/>
      <c r="D420" s="100"/>
      <c r="E420" s="100"/>
      <c r="F420" s="100"/>
      <c r="G420" s="100"/>
      <c r="H420" s="100"/>
      <c r="I420" s="100"/>
      <c r="J420" s="100"/>
      <c r="K420" s="100"/>
      <c r="L420" s="119"/>
      <c r="M420" s="100"/>
      <c r="N420" s="71"/>
    </row>
    <row r="421" spans="1:14" s="21" customFormat="1" x14ac:dyDescent="0.35">
      <c r="A421" s="52"/>
      <c r="B421" s="98"/>
      <c r="C421" s="99"/>
      <c r="D421" s="100"/>
      <c r="E421" s="100"/>
      <c r="F421" s="100"/>
      <c r="G421" s="100"/>
      <c r="H421" s="100"/>
      <c r="I421" s="100"/>
      <c r="J421" s="100"/>
      <c r="K421" s="100"/>
      <c r="L421" s="119"/>
      <c r="M421" s="100"/>
      <c r="N421" s="71"/>
    </row>
    <row r="422" spans="1:14" s="21" customFormat="1" x14ac:dyDescent="0.35">
      <c r="A422" s="52"/>
      <c r="B422" s="98"/>
      <c r="C422" s="99"/>
      <c r="D422" s="100"/>
      <c r="E422" s="100"/>
      <c r="F422" s="100"/>
      <c r="G422" s="100"/>
      <c r="H422" s="100"/>
      <c r="I422" s="100"/>
      <c r="J422" s="100"/>
      <c r="K422" s="100"/>
      <c r="L422" s="119"/>
      <c r="M422" s="100"/>
      <c r="N422" s="71"/>
    </row>
    <row r="423" spans="1:14" s="21" customFormat="1" x14ac:dyDescent="0.35">
      <c r="A423" s="52"/>
      <c r="B423" s="98"/>
      <c r="C423" s="99"/>
      <c r="D423" s="100"/>
      <c r="E423" s="100"/>
      <c r="F423" s="100"/>
      <c r="G423" s="100"/>
      <c r="H423" s="100"/>
      <c r="I423" s="100"/>
      <c r="J423" s="100"/>
      <c r="K423" s="100"/>
      <c r="L423" s="119"/>
      <c r="M423" s="100"/>
      <c r="N423" s="71"/>
    </row>
    <row r="424" spans="1:14" s="21" customFormat="1" x14ac:dyDescent="0.35">
      <c r="A424" s="52"/>
      <c r="B424" s="98"/>
      <c r="C424" s="99"/>
      <c r="D424" s="100"/>
      <c r="E424" s="100"/>
      <c r="F424" s="100"/>
      <c r="G424" s="100"/>
      <c r="H424" s="100"/>
      <c r="I424" s="100"/>
      <c r="J424" s="100"/>
      <c r="K424" s="100"/>
      <c r="L424" s="119"/>
      <c r="M424" s="100"/>
      <c r="N424" s="71"/>
    </row>
    <row r="425" spans="1:14" s="21" customFormat="1" x14ac:dyDescent="0.35">
      <c r="A425" s="52"/>
      <c r="B425" s="98"/>
      <c r="C425" s="99"/>
      <c r="D425" s="100"/>
      <c r="E425" s="100"/>
      <c r="F425" s="100"/>
      <c r="G425" s="100"/>
      <c r="H425" s="100"/>
      <c r="I425" s="100"/>
      <c r="J425" s="100"/>
      <c r="K425" s="100"/>
      <c r="L425" s="119"/>
      <c r="M425" s="100"/>
      <c r="N425" s="71"/>
    </row>
    <row r="426" spans="1:14" s="21" customFormat="1" x14ac:dyDescent="0.35">
      <c r="A426" s="52"/>
      <c r="B426" s="98"/>
      <c r="C426" s="99"/>
      <c r="D426" s="100"/>
      <c r="E426" s="100"/>
      <c r="F426" s="100"/>
      <c r="G426" s="100"/>
      <c r="H426" s="100"/>
      <c r="I426" s="100"/>
      <c r="J426" s="100"/>
      <c r="K426" s="100"/>
      <c r="L426" s="119"/>
      <c r="M426" s="100"/>
      <c r="N426" s="48"/>
    </row>
    <row r="427" spans="1:14" s="21" customFormat="1" x14ac:dyDescent="0.35">
      <c r="A427" s="52"/>
      <c r="B427" s="98"/>
      <c r="C427" s="99"/>
      <c r="D427" s="100"/>
      <c r="E427" s="100"/>
      <c r="F427" s="100"/>
      <c r="G427" s="100"/>
      <c r="H427" s="100"/>
      <c r="I427" s="100"/>
      <c r="J427" s="100"/>
      <c r="K427" s="100"/>
      <c r="L427" s="119"/>
      <c r="M427" s="100"/>
      <c r="N427" s="48"/>
    </row>
    <row r="428" spans="1:14" s="21" customFormat="1" x14ac:dyDescent="0.35">
      <c r="A428" s="52"/>
      <c r="B428" s="98"/>
      <c r="C428" s="99"/>
      <c r="D428" s="100"/>
      <c r="E428" s="100"/>
      <c r="F428" s="100"/>
      <c r="G428" s="100"/>
      <c r="H428" s="100"/>
      <c r="I428" s="100"/>
      <c r="J428" s="100"/>
      <c r="K428" s="100"/>
      <c r="L428" s="119"/>
      <c r="M428" s="100"/>
      <c r="N428" s="48"/>
    </row>
    <row r="429" spans="1:14" s="21" customFormat="1" x14ac:dyDescent="0.35">
      <c r="A429" s="52"/>
      <c r="B429" s="98"/>
      <c r="C429" s="99"/>
      <c r="D429" s="100"/>
      <c r="E429" s="100"/>
      <c r="F429" s="100"/>
      <c r="G429" s="100"/>
      <c r="H429" s="100"/>
      <c r="I429" s="100"/>
      <c r="J429" s="100"/>
      <c r="K429" s="100"/>
      <c r="L429" s="119"/>
      <c r="M429" s="100"/>
      <c r="N429" s="48"/>
    </row>
    <row r="430" spans="1:14" s="21" customFormat="1" x14ac:dyDescent="0.35">
      <c r="A430" s="52"/>
      <c r="B430" s="98"/>
      <c r="C430" s="99"/>
      <c r="D430" s="100"/>
      <c r="E430" s="100"/>
      <c r="F430" s="100"/>
      <c r="G430" s="100"/>
      <c r="H430" s="100"/>
      <c r="I430" s="100"/>
      <c r="J430" s="100"/>
      <c r="K430" s="100"/>
      <c r="L430" s="119"/>
      <c r="M430" s="100"/>
      <c r="N430" s="48"/>
    </row>
    <row r="431" spans="1:14" s="21" customFormat="1" x14ac:dyDescent="0.35">
      <c r="A431" s="52"/>
      <c r="B431" s="98"/>
      <c r="C431" s="99"/>
      <c r="D431" s="100"/>
      <c r="E431" s="100"/>
      <c r="F431" s="100"/>
      <c r="G431" s="100"/>
      <c r="H431" s="100"/>
      <c r="I431" s="100"/>
      <c r="J431" s="100"/>
      <c r="K431" s="100"/>
      <c r="L431" s="119"/>
      <c r="M431" s="100"/>
      <c r="N431" s="48"/>
    </row>
    <row r="432" spans="1:14" s="21" customFormat="1" x14ac:dyDescent="0.35">
      <c r="A432" s="52"/>
      <c r="B432" s="98"/>
      <c r="C432" s="99"/>
      <c r="D432" s="100"/>
      <c r="E432" s="100"/>
      <c r="F432" s="100"/>
      <c r="G432" s="100"/>
      <c r="H432" s="100"/>
      <c r="I432" s="100"/>
      <c r="J432" s="100"/>
      <c r="K432" s="100"/>
      <c r="L432" s="119"/>
      <c r="M432" s="100"/>
      <c r="N432" s="48"/>
    </row>
    <row r="433" spans="1:14" s="21" customFormat="1" x14ac:dyDescent="0.35">
      <c r="A433" s="52"/>
      <c r="B433" s="98"/>
      <c r="C433" s="99"/>
      <c r="D433" s="100"/>
      <c r="E433" s="100"/>
      <c r="F433" s="100"/>
      <c r="G433" s="100"/>
      <c r="H433" s="100"/>
      <c r="I433" s="100"/>
      <c r="J433" s="100"/>
      <c r="K433" s="100"/>
      <c r="L433" s="119"/>
      <c r="M433" s="100"/>
      <c r="N433" s="48"/>
    </row>
    <row r="434" spans="1:14" s="21" customFormat="1" x14ac:dyDescent="0.35">
      <c r="A434" s="52"/>
      <c r="B434" s="98"/>
      <c r="C434" s="99"/>
      <c r="D434" s="100"/>
      <c r="E434" s="100"/>
      <c r="F434" s="100"/>
      <c r="G434" s="100"/>
      <c r="H434" s="100"/>
      <c r="I434" s="100"/>
      <c r="J434" s="100"/>
      <c r="K434" s="100"/>
      <c r="L434" s="119"/>
      <c r="M434" s="100"/>
      <c r="N434" s="48"/>
    </row>
    <row r="435" spans="1:14" s="21" customFormat="1" x14ac:dyDescent="0.35">
      <c r="A435" s="52"/>
      <c r="B435" s="98"/>
      <c r="C435" s="99"/>
      <c r="D435" s="100"/>
      <c r="E435" s="100"/>
      <c r="F435" s="100"/>
      <c r="G435" s="100"/>
      <c r="H435" s="100"/>
      <c r="I435" s="100"/>
      <c r="J435" s="100"/>
      <c r="K435" s="100"/>
      <c r="L435" s="119"/>
      <c r="M435" s="100"/>
      <c r="N435" s="48"/>
    </row>
    <row r="436" spans="1:14" s="21" customFormat="1" x14ac:dyDescent="0.35">
      <c r="A436" s="52"/>
      <c r="B436" s="98"/>
      <c r="C436" s="99"/>
      <c r="D436" s="100"/>
      <c r="E436" s="100"/>
      <c r="F436" s="100"/>
      <c r="G436" s="100"/>
      <c r="H436" s="100"/>
      <c r="I436" s="100"/>
      <c r="J436" s="100"/>
      <c r="K436" s="100"/>
      <c r="L436" s="119"/>
      <c r="M436" s="100"/>
      <c r="N436" s="48"/>
    </row>
    <row r="437" spans="1:14" s="21" customFormat="1" x14ac:dyDescent="0.35">
      <c r="A437" s="52"/>
      <c r="B437" s="98"/>
      <c r="C437" s="99"/>
      <c r="D437" s="100"/>
      <c r="E437" s="100"/>
      <c r="F437" s="100"/>
      <c r="G437" s="100"/>
      <c r="H437" s="100"/>
      <c r="I437" s="100"/>
      <c r="J437" s="100"/>
      <c r="K437" s="100"/>
      <c r="L437" s="119"/>
      <c r="M437" s="100"/>
      <c r="N437" s="48"/>
    </row>
    <row r="438" spans="1:14" s="21" customFormat="1" x14ac:dyDescent="0.35">
      <c r="A438" s="52"/>
      <c r="B438" s="98"/>
      <c r="C438" s="99"/>
      <c r="D438" s="100"/>
      <c r="E438" s="100"/>
      <c r="F438" s="100"/>
      <c r="G438" s="100"/>
      <c r="H438" s="100"/>
      <c r="I438" s="100"/>
      <c r="J438" s="100"/>
      <c r="K438" s="100"/>
      <c r="L438" s="119"/>
      <c r="M438" s="100"/>
      <c r="N438" s="48"/>
    </row>
    <row r="439" spans="1:14" s="21" customFormat="1" x14ac:dyDescent="0.35">
      <c r="A439" s="52"/>
      <c r="B439" s="98"/>
      <c r="C439" s="99"/>
      <c r="D439" s="100"/>
      <c r="E439" s="100"/>
      <c r="F439" s="100"/>
      <c r="G439" s="100"/>
      <c r="H439" s="100"/>
      <c r="I439" s="100"/>
      <c r="J439" s="100"/>
      <c r="K439" s="100"/>
      <c r="L439" s="119"/>
      <c r="M439" s="100"/>
      <c r="N439" s="48"/>
    </row>
    <row r="440" spans="1:14" s="21" customFormat="1" x14ac:dyDescent="0.35">
      <c r="A440" s="52"/>
      <c r="B440" s="98"/>
      <c r="C440" s="99"/>
      <c r="D440" s="100"/>
      <c r="E440" s="100"/>
      <c r="F440" s="100"/>
      <c r="G440" s="100"/>
      <c r="H440" s="100"/>
      <c r="I440" s="100"/>
      <c r="J440" s="100"/>
      <c r="K440" s="100"/>
      <c r="L440" s="119"/>
      <c r="M440" s="100"/>
      <c r="N440" s="48"/>
    </row>
    <row r="441" spans="1:14" s="21" customFormat="1" x14ac:dyDescent="0.35">
      <c r="A441" s="52"/>
      <c r="B441" s="98"/>
      <c r="C441" s="99"/>
      <c r="D441" s="100"/>
      <c r="E441" s="100"/>
      <c r="F441" s="100"/>
      <c r="G441" s="100"/>
      <c r="H441" s="100"/>
      <c r="I441" s="100"/>
      <c r="J441" s="100"/>
      <c r="K441" s="100"/>
      <c r="L441" s="119"/>
      <c r="M441" s="100"/>
      <c r="N441" s="48"/>
    </row>
    <row r="442" spans="1:14" s="21" customFormat="1" x14ac:dyDescent="0.35">
      <c r="A442" s="52"/>
      <c r="B442" s="98"/>
      <c r="C442" s="99"/>
      <c r="D442" s="100"/>
      <c r="E442" s="100"/>
      <c r="F442" s="100"/>
      <c r="G442" s="100"/>
      <c r="H442" s="100"/>
      <c r="I442" s="100"/>
      <c r="J442" s="100"/>
      <c r="K442" s="100"/>
      <c r="L442" s="119"/>
      <c r="M442" s="100"/>
      <c r="N442" s="48"/>
    </row>
    <row r="443" spans="1:14" s="21" customFormat="1" x14ac:dyDescent="0.35">
      <c r="A443" s="52"/>
      <c r="B443" s="98"/>
      <c r="C443" s="99"/>
      <c r="D443" s="100"/>
      <c r="E443" s="100"/>
      <c r="F443" s="100"/>
      <c r="G443" s="100"/>
      <c r="H443" s="100"/>
      <c r="I443" s="100"/>
      <c r="J443" s="100"/>
      <c r="K443" s="100"/>
      <c r="L443" s="119"/>
      <c r="M443" s="100"/>
      <c r="N443" s="48"/>
    </row>
    <row r="444" spans="1:14" s="21" customFormat="1" x14ac:dyDescent="0.35">
      <c r="A444" s="52"/>
      <c r="B444" s="98"/>
      <c r="C444" s="99"/>
      <c r="D444" s="100"/>
      <c r="E444" s="100"/>
      <c r="F444" s="100"/>
      <c r="G444" s="100"/>
      <c r="H444" s="100"/>
      <c r="I444" s="100"/>
      <c r="J444" s="100"/>
      <c r="K444" s="100"/>
      <c r="L444" s="119"/>
      <c r="M444" s="100"/>
      <c r="N444" s="48"/>
    </row>
    <row r="445" spans="1:14" s="21" customFormat="1" x14ac:dyDescent="0.35">
      <c r="A445" s="52"/>
      <c r="B445" s="98"/>
      <c r="C445" s="99"/>
      <c r="D445" s="100"/>
      <c r="E445" s="100"/>
      <c r="F445" s="100"/>
      <c r="G445" s="100"/>
      <c r="H445" s="100"/>
      <c r="I445" s="100"/>
      <c r="J445" s="100"/>
      <c r="K445" s="100"/>
      <c r="L445" s="119"/>
      <c r="M445" s="100"/>
      <c r="N445" s="48"/>
    </row>
    <row r="446" spans="1:14" s="21" customFormat="1" x14ac:dyDescent="0.35">
      <c r="A446" s="52"/>
      <c r="B446" s="98"/>
      <c r="C446" s="99"/>
      <c r="D446" s="100"/>
      <c r="E446" s="100"/>
      <c r="F446" s="100"/>
      <c r="G446" s="100"/>
      <c r="H446" s="100"/>
      <c r="I446" s="100"/>
      <c r="J446" s="100"/>
      <c r="K446" s="100"/>
      <c r="L446" s="119"/>
      <c r="M446" s="100"/>
      <c r="N446" s="48"/>
    </row>
    <row r="447" spans="1:14" s="21" customFormat="1" x14ac:dyDescent="0.35">
      <c r="A447" s="52"/>
      <c r="B447" s="98"/>
      <c r="C447" s="99"/>
      <c r="D447" s="100"/>
      <c r="E447" s="100"/>
      <c r="F447" s="100"/>
      <c r="G447" s="100"/>
      <c r="H447" s="100"/>
      <c r="I447" s="100"/>
      <c r="J447" s="100"/>
      <c r="K447" s="100"/>
      <c r="L447" s="119"/>
      <c r="M447" s="100"/>
      <c r="N447" s="48"/>
    </row>
    <row r="448" spans="1:14" s="21" customFormat="1" x14ac:dyDescent="0.35">
      <c r="A448" s="52"/>
      <c r="B448" s="98"/>
      <c r="C448" s="99"/>
      <c r="D448" s="100"/>
      <c r="E448" s="100"/>
      <c r="F448" s="100"/>
      <c r="G448" s="100"/>
      <c r="H448" s="100"/>
      <c r="I448" s="100"/>
      <c r="J448" s="100"/>
      <c r="K448" s="100"/>
      <c r="L448" s="119"/>
      <c r="M448" s="100"/>
      <c r="N448" s="48"/>
    </row>
    <row r="449" spans="1:13" s="21" customFormat="1" x14ac:dyDescent="0.35">
      <c r="A449" s="52"/>
      <c r="B449" s="98"/>
      <c r="C449" s="99"/>
      <c r="D449" s="100"/>
      <c r="E449" s="100"/>
      <c r="F449" s="100"/>
      <c r="G449" s="100"/>
      <c r="H449" s="100"/>
      <c r="I449" s="100"/>
      <c r="J449" s="100"/>
      <c r="K449" s="100"/>
      <c r="L449" s="119"/>
      <c r="M449" s="100"/>
    </row>
    <row r="450" spans="1:13" s="21" customFormat="1" x14ac:dyDescent="0.35">
      <c r="A450" s="52"/>
      <c r="B450" s="98"/>
      <c r="C450" s="99"/>
      <c r="D450" s="100"/>
      <c r="E450" s="100"/>
      <c r="F450" s="100"/>
      <c r="G450" s="100"/>
      <c r="H450" s="100"/>
      <c r="I450" s="100"/>
      <c r="J450" s="100"/>
      <c r="K450" s="100"/>
      <c r="L450" s="119"/>
      <c r="M450" s="100"/>
    </row>
    <row r="451" spans="1:13" s="21" customFormat="1" x14ac:dyDescent="0.35">
      <c r="A451" s="52"/>
      <c r="B451" s="98"/>
      <c r="C451" s="99"/>
      <c r="D451" s="100"/>
      <c r="E451" s="100"/>
      <c r="F451" s="100"/>
      <c r="G451" s="100"/>
      <c r="H451" s="100"/>
      <c r="I451" s="100"/>
      <c r="J451" s="100"/>
      <c r="K451" s="100"/>
      <c r="L451" s="119"/>
      <c r="M451" s="100"/>
    </row>
    <row r="452" spans="1:13" s="21" customFormat="1" x14ac:dyDescent="0.35">
      <c r="A452" s="52"/>
      <c r="B452" s="98"/>
      <c r="C452" s="99"/>
      <c r="D452" s="100"/>
      <c r="E452" s="100"/>
      <c r="F452" s="100"/>
      <c r="G452" s="100"/>
      <c r="H452" s="100"/>
      <c r="I452" s="100"/>
      <c r="J452" s="100"/>
      <c r="K452" s="100"/>
      <c r="L452" s="119"/>
      <c r="M452" s="100"/>
    </row>
    <row r="453" spans="1:13" s="21" customFormat="1" x14ac:dyDescent="0.35">
      <c r="A453" s="52"/>
      <c r="B453" s="98"/>
      <c r="C453" s="99"/>
      <c r="D453" s="100"/>
      <c r="E453" s="100"/>
      <c r="F453" s="100"/>
      <c r="G453" s="100"/>
      <c r="H453" s="100"/>
      <c r="I453" s="100"/>
      <c r="J453" s="100"/>
      <c r="K453" s="100"/>
      <c r="L453" s="119"/>
      <c r="M453" s="100"/>
    </row>
    <row r="454" spans="1:13" s="21" customFormat="1" x14ac:dyDescent="0.35">
      <c r="A454" s="52"/>
      <c r="B454" s="98"/>
      <c r="C454" s="99"/>
      <c r="D454" s="100"/>
      <c r="E454" s="100"/>
      <c r="F454" s="100"/>
      <c r="G454" s="100"/>
      <c r="H454" s="100"/>
      <c r="I454" s="100"/>
      <c r="J454" s="100"/>
      <c r="K454" s="100"/>
      <c r="L454" s="119"/>
      <c r="M454" s="100"/>
    </row>
    <row r="455" spans="1:13" s="21" customFormat="1" x14ac:dyDescent="0.35">
      <c r="A455" s="52"/>
      <c r="B455" s="98"/>
      <c r="C455" s="99"/>
      <c r="D455" s="100"/>
      <c r="E455" s="100"/>
      <c r="F455" s="100"/>
      <c r="G455" s="100"/>
      <c r="H455" s="100"/>
      <c r="I455" s="100"/>
      <c r="J455" s="100"/>
      <c r="K455" s="100"/>
      <c r="L455" s="119"/>
      <c r="M455" s="100"/>
    </row>
    <row r="456" spans="1:13" s="21" customFormat="1" x14ac:dyDescent="0.35">
      <c r="A456" s="52"/>
      <c r="B456" s="98"/>
      <c r="C456" s="99"/>
      <c r="D456" s="100"/>
      <c r="E456" s="100"/>
      <c r="F456" s="100"/>
      <c r="G456" s="100"/>
      <c r="H456" s="100"/>
      <c r="I456" s="100"/>
      <c r="J456" s="100"/>
      <c r="K456" s="100"/>
      <c r="L456" s="119"/>
      <c r="M456" s="100"/>
    </row>
    <row r="457" spans="1:13" s="21" customFormat="1" x14ac:dyDescent="0.35">
      <c r="A457" s="52"/>
      <c r="B457" s="98"/>
      <c r="C457" s="99"/>
      <c r="D457" s="100"/>
      <c r="E457" s="100"/>
      <c r="F457" s="100"/>
      <c r="G457" s="100"/>
      <c r="H457" s="100"/>
      <c r="I457" s="100"/>
      <c r="J457" s="100"/>
      <c r="K457" s="100"/>
      <c r="L457" s="119"/>
      <c r="M457" s="100"/>
    </row>
    <row r="458" spans="1:13" s="21" customFormat="1" x14ac:dyDescent="0.35">
      <c r="A458" s="52"/>
      <c r="B458" s="98"/>
      <c r="C458" s="99"/>
      <c r="D458" s="100"/>
      <c r="E458" s="100"/>
      <c r="F458" s="100"/>
      <c r="G458" s="100"/>
      <c r="H458" s="100"/>
      <c r="I458" s="100"/>
      <c r="J458" s="100"/>
      <c r="K458" s="100"/>
      <c r="L458" s="119"/>
      <c r="M458" s="100"/>
    </row>
    <row r="459" spans="1:13" s="21" customFormat="1" x14ac:dyDescent="0.35">
      <c r="A459" s="52"/>
      <c r="B459" s="98"/>
      <c r="C459" s="99"/>
      <c r="D459" s="100"/>
      <c r="E459" s="100"/>
      <c r="F459" s="100"/>
      <c r="G459" s="100"/>
      <c r="H459" s="100"/>
      <c r="I459" s="100"/>
      <c r="J459" s="100"/>
      <c r="K459" s="100"/>
      <c r="L459" s="119"/>
      <c r="M459" s="100"/>
    </row>
    <row r="460" spans="1:13" s="21" customFormat="1" x14ac:dyDescent="0.35">
      <c r="A460" s="52"/>
      <c r="B460" s="98"/>
      <c r="C460" s="99"/>
      <c r="D460" s="100"/>
      <c r="E460" s="100"/>
      <c r="F460" s="100"/>
      <c r="G460" s="100"/>
      <c r="H460" s="100"/>
      <c r="I460" s="100"/>
      <c r="J460" s="100"/>
      <c r="K460" s="100"/>
      <c r="L460" s="119"/>
      <c r="M460" s="100"/>
    </row>
    <row r="461" spans="1:13" s="21" customFormat="1" x14ac:dyDescent="0.35">
      <c r="A461" s="52"/>
      <c r="B461" s="98"/>
      <c r="C461" s="99"/>
      <c r="D461" s="100"/>
      <c r="E461" s="100"/>
      <c r="F461" s="100"/>
      <c r="G461" s="100"/>
      <c r="H461" s="100"/>
      <c r="I461" s="100"/>
      <c r="J461" s="100"/>
      <c r="K461" s="100"/>
      <c r="L461" s="119"/>
      <c r="M461" s="100"/>
    </row>
    <row r="462" spans="1:13" s="21" customFormat="1" x14ac:dyDescent="0.35">
      <c r="A462" s="52"/>
      <c r="B462" s="98"/>
      <c r="C462" s="99"/>
      <c r="D462" s="100"/>
      <c r="E462" s="100"/>
      <c r="F462" s="100"/>
      <c r="G462" s="100"/>
      <c r="H462" s="100"/>
      <c r="I462" s="100"/>
      <c r="J462" s="100"/>
      <c r="K462" s="100"/>
      <c r="L462" s="119"/>
      <c r="M462" s="100"/>
    </row>
    <row r="463" spans="1:13" s="21" customFormat="1" x14ac:dyDescent="0.35">
      <c r="A463" s="52"/>
      <c r="B463" s="98"/>
      <c r="C463" s="99"/>
      <c r="D463" s="100"/>
      <c r="E463" s="100"/>
      <c r="F463" s="100"/>
      <c r="G463" s="100"/>
      <c r="H463" s="100"/>
      <c r="I463" s="100"/>
      <c r="J463" s="100"/>
      <c r="K463" s="100"/>
      <c r="L463" s="119"/>
      <c r="M463" s="100"/>
    </row>
    <row r="464" spans="1:13" s="21" customFormat="1" x14ac:dyDescent="0.35">
      <c r="A464" s="52"/>
      <c r="B464" s="98"/>
      <c r="C464" s="99"/>
      <c r="D464" s="100"/>
      <c r="E464" s="100"/>
      <c r="F464" s="100"/>
      <c r="G464" s="100"/>
      <c r="H464" s="100"/>
      <c r="I464" s="100"/>
      <c r="J464" s="100"/>
      <c r="K464" s="100"/>
      <c r="L464" s="119"/>
      <c r="M464" s="100"/>
    </row>
    <row r="465" spans="1:13" s="21" customFormat="1" x14ac:dyDescent="0.35">
      <c r="A465" s="52"/>
      <c r="B465" s="98"/>
      <c r="C465" s="99"/>
      <c r="D465" s="100"/>
      <c r="E465" s="100"/>
      <c r="F465" s="100"/>
      <c r="G465" s="100"/>
      <c r="H465" s="100"/>
      <c r="I465" s="100"/>
      <c r="J465" s="100"/>
      <c r="K465" s="100"/>
      <c r="L465" s="119"/>
      <c r="M465" s="100"/>
    </row>
    <row r="466" spans="1:13" s="21" customFormat="1" x14ac:dyDescent="0.35">
      <c r="A466" s="52"/>
      <c r="B466" s="98"/>
      <c r="C466" s="99"/>
      <c r="D466" s="100"/>
      <c r="E466" s="100"/>
      <c r="F466" s="100"/>
      <c r="G466" s="100"/>
      <c r="H466" s="100"/>
      <c r="I466" s="100"/>
      <c r="J466" s="100"/>
      <c r="K466" s="100"/>
      <c r="L466" s="119"/>
      <c r="M466" s="100"/>
    </row>
    <row r="467" spans="1:13" s="21" customFormat="1" x14ac:dyDescent="0.35">
      <c r="A467" s="52"/>
      <c r="B467" s="98"/>
      <c r="C467" s="99"/>
      <c r="D467" s="100"/>
      <c r="E467" s="100"/>
      <c r="F467" s="100"/>
      <c r="G467" s="100"/>
      <c r="H467" s="100"/>
      <c r="I467" s="100"/>
      <c r="J467" s="100"/>
      <c r="K467" s="100"/>
      <c r="L467" s="119"/>
      <c r="M467" s="100"/>
    </row>
    <row r="468" spans="1:13" s="21" customFormat="1" x14ac:dyDescent="0.35">
      <c r="A468" s="52"/>
      <c r="B468" s="98"/>
      <c r="C468" s="99"/>
      <c r="D468" s="100"/>
      <c r="E468" s="100"/>
      <c r="F468" s="100"/>
      <c r="G468" s="100"/>
      <c r="H468" s="100"/>
      <c r="I468" s="100"/>
      <c r="J468" s="100"/>
      <c r="K468" s="100"/>
      <c r="L468" s="119"/>
      <c r="M468" s="100"/>
    </row>
    <row r="469" spans="1:13" s="21" customFormat="1" x14ac:dyDescent="0.35">
      <c r="A469" s="52"/>
      <c r="B469" s="98"/>
      <c r="C469" s="99"/>
      <c r="D469" s="100"/>
      <c r="E469" s="100"/>
      <c r="F469" s="100"/>
      <c r="G469" s="100"/>
      <c r="H469" s="100"/>
      <c r="I469" s="100"/>
      <c r="J469" s="100"/>
      <c r="K469" s="100"/>
      <c r="L469" s="119"/>
      <c r="M469" s="100"/>
    </row>
    <row r="470" spans="1:13" s="21" customFormat="1" x14ac:dyDescent="0.35">
      <c r="A470" s="52"/>
      <c r="B470" s="98"/>
      <c r="C470" s="99"/>
      <c r="D470" s="100"/>
      <c r="E470" s="100"/>
      <c r="F470" s="100"/>
      <c r="G470" s="100"/>
      <c r="H470" s="100"/>
      <c r="I470" s="100"/>
      <c r="J470" s="100"/>
      <c r="K470" s="100"/>
      <c r="L470" s="119"/>
      <c r="M470" s="100"/>
    </row>
    <row r="471" spans="1:13" s="21" customFormat="1" x14ac:dyDescent="0.35">
      <c r="A471" s="52"/>
      <c r="B471" s="98"/>
      <c r="C471" s="99"/>
      <c r="D471" s="100"/>
      <c r="E471" s="100"/>
      <c r="F471" s="100"/>
      <c r="G471" s="100"/>
      <c r="H471" s="100"/>
      <c r="I471" s="100"/>
      <c r="J471" s="100"/>
      <c r="K471" s="100"/>
      <c r="L471" s="119"/>
      <c r="M471" s="100"/>
    </row>
    <row r="472" spans="1:13" s="21" customFormat="1" x14ac:dyDescent="0.35">
      <c r="A472" s="52"/>
      <c r="B472" s="98"/>
      <c r="C472" s="99"/>
      <c r="D472" s="100"/>
      <c r="E472" s="100"/>
      <c r="F472" s="100"/>
      <c r="G472" s="100"/>
      <c r="H472" s="100"/>
      <c r="I472" s="100"/>
      <c r="J472" s="100"/>
      <c r="K472" s="100"/>
      <c r="L472" s="119"/>
      <c r="M472" s="100"/>
    </row>
    <row r="473" spans="1:13" s="21" customFormat="1" x14ac:dyDescent="0.35">
      <c r="A473" s="52"/>
      <c r="B473" s="98"/>
      <c r="C473" s="99"/>
      <c r="D473" s="100"/>
      <c r="E473" s="100"/>
      <c r="F473" s="100"/>
      <c r="G473" s="100"/>
      <c r="H473" s="100"/>
      <c r="I473" s="100"/>
      <c r="J473" s="100"/>
      <c r="K473" s="100"/>
      <c r="L473" s="119"/>
      <c r="M473" s="100"/>
    </row>
    <row r="474" spans="1:13" s="21" customFormat="1" x14ac:dyDescent="0.35">
      <c r="A474" s="52"/>
      <c r="B474" s="98"/>
      <c r="C474" s="99"/>
      <c r="D474" s="100"/>
      <c r="E474" s="100"/>
      <c r="F474" s="100"/>
      <c r="G474" s="100"/>
      <c r="H474" s="100"/>
      <c r="I474" s="100"/>
      <c r="J474" s="100"/>
      <c r="K474" s="100"/>
      <c r="L474" s="119"/>
      <c r="M474" s="100"/>
    </row>
    <row r="475" spans="1:13" s="21" customFormat="1" x14ac:dyDescent="0.35">
      <c r="A475" s="52"/>
      <c r="B475" s="98"/>
      <c r="C475" s="99"/>
      <c r="D475" s="100"/>
      <c r="E475" s="100"/>
      <c r="F475" s="100"/>
      <c r="G475" s="100"/>
      <c r="H475" s="100"/>
      <c r="I475" s="100"/>
      <c r="J475" s="100"/>
      <c r="K475" s="100"/>
      <c r="L475" s="119"/>
      <c r="M475" s="100"/>
    </row>
    <row r="476" spans="1:13" s="21" customFormat="1" x14ac:dyDescent="0.35">
      <c r="A476" s="52"/>
      <c r="B476" s="98"/>
      <c r="C476" s="99"/>
      <c r="D476" s="100"/>
      <c r="E476" s="100"/>
      <c r="F476" s="100"/>
      <c r="G476" s="100"/>
      <c r="H476" s="100"/>
      <c r="I476" s="100"/>
      <c r="J476" s="100"/>
      <c r="K476" s="100"/>
      <c r="L476" s="119"/>
      <c r="M476" s="100"/>
    </row>
    <row r="477" spans="1:13" s="21" customFormat="1" x14ac:dyDescent="0.35">
      <c r="A477" s="52"/>
      <c r="B477" s="98"/>
      <c r="C477" s="99"/>
      <c r="D477" s="100"/>
      <c r="E477" s="100"/>
      <c r="F477" s="100"/>
      <c r="G477" s="100"/>
      <c r="H477" s="100"/>
      <c r="I477" s="100"/>
      <c r="J477" s="100"/>
      <c r="K477" s="100"/>
      <c r="L477" s="119"/>
      <c r="M477" s="100"/>
    </row>
    <row r="478" spans="1:13" s="21" customFormat="1" x14ac:dyDescent="0.35">
      <c r="A478" s="52"/>
      <c r="B478" s="98"/>
      <c r="C478" s="99"/>
      <c r="D478" s="100"/>
      <c r="E478" s="100"/>
      <c r="F478" s="100"/>
      <c r="G478" s="100"/>
      <c r="H478" s="100"/>
      <c r="I478" s="100"/>
      <c r="J478" s="100"/>
      <c r="K478" s="100"/>
      <c r="L478" s="119"/>
      <c r="M478" s="100"/>
    </row>
    <row r="479" spans="1:13" s="21" customFormat="1" x14ac:dyDescent="0.35">
      <c r="A479" s="52"/>
      <c r="B479" s="98"/>
      <c r="C479" s="99"/>
      <c r="D479" s="100"/>
      <c r="E479" s="100"/>
      <c r="F479" s="100"/>
      <c r="G479" s="100"/>
      <c r="H479" s="100"/>
      <c r="I479" s="100"/>
      <c r="J479" s="100"/>
      <c r="K479" s="100"/>
      <c r="L479" s="119"/>
      <c r="M479" s="100"/>
    </row>
    <row r="480" spans="1:13" s="21" customFormat="1" x14ac:dyDescent="0.35">
      <c r="A480" s="52"/>
      <c r="B480" s="98"/>
      <c r="C480" s="99"/>
      <c r="D480" s="100"/>
      <c r="E480" s="100"/>
      <c r="F480" s="100"/>
      <c r="G480" s="100"/>
      <c r="H480" s="100"/>
      <c r="I480" s="100"/>
      <c r="J480" s="100"/>
      <c r="K480" s="100"/>
      <c r="L480" s="119"/>
      <c r="M480" s="100"/>
    </row>
    <row r="481" spans="1:13" s="21" customFormat="1" x14ac:dyDescent="0.35">
      <c r="A481" s="52"/>
      <c r="B481" s="98"/>
      <c r="C481" s="99"/>
      <c r="D481" s="100"/>
      <c r="E481" s="100"/>
      <c r="F481" s="100"/>
      <c r="G481" s="100"/>
      <c r="H481" s="100"/>
      <c r="I481" s="100"/>
      <c r="J481" s="100"/>
      <c r="K481" s="100"/>
      <c r="L481" s="119"/>
      <c r="M481" s="100"/>
    </row>
    <row r="482" spans="1:13" s="21" customFormat="1" x14ac:dyDescent="0.35">
      <c r="A482" s="52"/>
      <c r="B482" s="98"/>
      <c r="C482" s="99"/>
      <c r="D482" s="100"/>
      <c r="E482" s="100"/>
      <c r="F482" s="100"/>
      <c r="G482" s="100"/>
      <c r="H482" s="100"/>
      <c r="I482" s="100"/>
      <c r="J482" s="100"/>
      <c r="K482" s="100"/>
      <c r="L482" s="119"/>
      <c r="M482" s="100"/>
    </row>
    <row r="483" spans="1:13" s="21" customFormat="1" x14ac:dyDescent="0.35">
      <c r="A483" s="52"/>
      <c r="B483" s="98"/>
      <c r="C483" s="99"/>
      <c r="D483" s="100"/>
      <c r="E483" s="100"/>
      <c r="F483" s="100"/>
      <c r="G483" s="100"/>
      <c r="H483" s="100"/>
      <c r="I483" s="100"/>
      <c r="J483" s="100"/>
      <c r="K483" s="100"/>
      <c r="L483" s="119"/>
      <c r="M483" s="100"/>
    </row>
    <row r="484" spans="1:13" s="21" customFormat="1" x14ac:dyDescent="0.35">
      <c r="A484" s="52"/>
      <c r="B484" s="98"/>
      <c r="C484" s="99"/>
      <c r="D484" s="100"/>
      <c r="E484" s="100"/>
      <c r="F484" s="100"/>
      <c r="G484" s="100"/>
      <c r="H484" s="100"/>
      <c r="I484" s="100"/>
      <c r="J484" s="100"/>
      <c r="K484" s="100"/>
      <c r="L484" s="119"/>
      <c r="M484" s="100"/>
    </row>
    <row r="485" spans="1:13" s="21" customFormat="1" x14ac:dyDescent="0.35">
      <c r="A485" s="52"/>
      <c r="B485" s="98"/>
      <c r="C485" s="99"/>
      <c r="D485" s="100"/>
      <c r="E485" s="100"/>
      <c r="F485" s="100"/>
      <c r="G485" s="100"/>
      <c r="H485" s="100"/>
      <c r="I485" s="100"/>
      <c r="J485" s="100"/>
      <c r="K485" s="100"/>
      <c r="L485" s="119"/>
      <c r="M485" s="100"/>
    </row>
    <row r="486" spans="1:13" s="21" customFormat="1" x14ac:dyDescent="0.35">
      <c r="A486" s="52"/>
      <c r="B486" s="98"/>
      <c r="C486" s="99"/>
      <c r="D486" s="100"/>
      <c r="E486" s="100"/>
      <c r="F486" s="100"/>
      <c r="G486" s="100"/>
      <c r="H486" s="100"/>
      <c r="I486" s="100"/>
      <c r="J486" s="100"/>
      <c r="K486" s="100"/>
      <c r="L486" s="119"/>
      <c r="M486" s="100"/>
    </row>
    <row r="487" spans="1:13" s="21" customFormat="1" x14ac:dyDescent="0.35">
      <c r="A487" s="52"/>
      <c r="B487" s="98"/>
      <c r="C487" s="99"/>
      <c r="D487" s="100"/>
      <c r="E487" s="100"/>
      <c r="F487" s="100"/>
      <c r="G487" s="100"/>
      <c r="H487" s="100"/>
      <c r="I487" s="100"/>
      <c r="J487" s="100"/>
      <c r="K487" s="100"/>
      <c r="L487" s="119"/>
      <c r="M487" s="100"/>
    </row>
    <row r="488" spans="1:13" s="21" customFormat="1" x14ac:dyDescent="0.35">
      <c r="A488" s="52"/>
      <c r="B488" s="98"/>
      <c r="C488" s="99"/>
      <c r="D488" s="100"/>
      <c r="E488" s="100"/>
      <c r="F488" s="100"/>
      <c r="G488" s="100"/>
      <c r="H488" s="100"/>
      <c r="I488" s="100"/>
      <c r="J488" s="100"/>
      <c r="K488" s="100"/>
      <c r="L488" s="119"/>
      <c r="M488" s="100"/>
    </row>
    <row r="489" spans="1:13" s="21" customFormat="1" x14ac:dyDescent="0.35">
      <c r="A489" s="52"/>
      <c r="B489" s="98"/>
      <c r="C489" s="99"/>
      <c r="D489" s="100"/>
      <c r="E489" s="100"/>
      <c r="F489" s="100"/>
      <c r="G489" s="100"/>
      <c r="H489" s="100"/>
      <c r="I489" s="100"/>
      <c r="J489" s="100"/>
      <c r="K489" s="100"/>
      <c r="L489" s="119"/>
      <c r="M489" s="100"/>
    </row>
    <row r="490" spans="1:13" s="21" customFormat="1" x14ac:dyDescent="0.35">
      <c r="A490" s="52"/>
      <c r="B490" s="98"/>
      <c r="C490" s="99"/>
      <c r="D490" s="100"/>
      <c r="E490" s="100"/>
      <c r="F490" s="100"/>
      <c r="G490" s="100"/>
      <c r="H490" s="100"/>
      <c r="I490" s="100"/>
      <c r="J490" s="100"/>
      <c r="K490" s="100"/>
      <c r="L490" s="119"/>
      <c r="M490" s="100"/>
    </row>
    <row r="491" spans="1:13" s="21" customFormat="1" x14ac:dyDescent="0.35">
      <c r="A491" s="52"/>
      <c r="B491" s="98"/>
      <c r="C491" s="99"/>
      <c r="D491" s="100"/>
      <c r="E491" s="100"/>
      <c r="F491" s="100"/>
      <c r="G491" s="100"/>
      <c r="H491" s="100"/>
      <c r="I491" s="100"/>
      <c r="J491" s="100"/>
      <c r="K491" s="100"/>
      <c r="L491" s="119"/>
      <c r="M491" s="100"/>
    </row>
    <row r="492" spans="1:13" s="21" customFormat="1" x14ac:dyDescent="0.35">
      <c r="A492" s="52"/>
      <c r="B492" s="98"/>
      <c r="C492" s="99"/>
      <c r="D492" s="100"/>
      <c r="E492" s="100"/>
      <c r="F492" s="100"/>
      <c r="G492" s="100"/>
      <c r="H492" s="100"/>
      <c r="I492" s="100"/>
      <c r="J492" s="100"/>
      <c r="K492" s="100"/>
      <c r="L492" s="119"/>
      <c r="M492" s="100"/>
    </row>
    <row r="493" spans="1:13" s="21" customFormat="1" x14ac:dyDescent="0.35">
      <c r="A493" s="52"/>
      <c r="B493" s="98"/>
      <c r="C493" s="99"/>
      <c r="D493" s="100"/>
      <c r="E493" s="100"/>
      <c r="F493" s="100"/>
      <c r="G493" s="100"/>
      <c r="H493" s="100"/>
      <c r="I493" s="100"/>
      <c r="J493" s="100"/>
      <c r="K493" s="100"/>
      <c r="L493" s="119"/>
      <c r="M493" s="100"/>
    </row>
    <row r="494" spans="1:13" s="21" customFormat="1" x14ac:dyDescent="0.35">
      <c r="A494" s="52"/>
      <c r="B494" s="98"/>
      <c r="C494" s="99"/>
      <c r="D494" s="100"/>
      <c r="E494" s="100"/>
      <c r="F494" s="100"/>
      <c r="G494" s="100"/>
      <c r="H494" s="100"/>
      <c r="I494" s="100"/>
      <c r="J494" s="100"/>
      <c r="K494" s="100"/>
      <c r="L494" s="119"/>
      <c r="M494" s="100"/>
    </row>
    <row r="495" spans="1:13" s="21" customFormat="1" x14ac:dyDescent="0.35">
      <c r="A495" s="52"/>
      <c r="B495" s="98"/>
      <c r="C495" s="99"/>
      <c r="D495" s="100"/>
      <c r="E495" s="100"/>
      <c r="F495" s="100"/>
      <c r="G495" s="100"/>
      <c r="H495" s="100"/>
      <c r="I495" s="100"/>
      <c r="J495" s="100"/>
      <c r="K495" s="100"/>
      <c r="L495" s="119"/>
      <c r="M495" s="100"/>
    </row>
    <row r="496" spans="1:13" s="21" customFormat="1" x14ac:dyDescent="0.35">
      <c r="A496" s="52"/>
      <c r="B496" s="98"/>
      <c r="C496" s="99"/>
      <c r="D496" s="100"/>
      <c r="E496" s="100"/>
      <c r="F496" s="100"/>
      <c r="G496" s="100"/>
      <c r="H496" s="100"/>
      <c r="I496" s="100"/>
      <c r="J496" s="100"/>
      <c r="K496" s="100"/>
      <c r="L496" s="119"/>
      <c r="M496" s="100"/>
    </row>
    <row r="497" spans="1:13" s="21" customFormat="1" x14ac:dyDescent="0.35">
      <c r="A497" s="52"/>
      <c r="B497" s="98"/>
      <c r="C497" s="99"/>
      <c r="D497" s="100"/>
      <c r="E497" s="100"/>
      <c r="F497" s="100"/>
      <c r="G497" s="100"/>
      <c r="H497" s="100"/>
      <c r="I497" s="100"/>
      <c r="J497" s="100"/>
      <c r="K497" s="100"/>
      <c r="L497" s="119"/>
      <c r="M497" s="100"/>
    </row>
    <row r="498" spans="1:13" s="21" customFormat="1" x14ac:dyDescent="0.35">
      <c r="A498" s="52"/>
      <c r="B498" s="98"/>
      <c r="C498" s="99"/>
      <c r="D498" s="100"/>
      <c r="E498" s="100"/>
      <c r="F498" s="100"/>
      <c r="G498" s="100"/>
      <c r="H498" s="100"/>
      <c r="I498" s="100"/>
      <c r="J498" s="100"/>
      <c r="K498" s="100"/>
      <c r="L498" s="119"/>
      <c r="M498" s="100"/>
    </row>
    <row r="499" spans="1:13" s="21" customFormat="1" x14ac:dyDescent="0.35">
      <c r="A499" s="52"/>
      <c r="B499" s="98"/>
      <c r="C499" s="99"/>
      <c r="D499" s="100"/>
      <c r="E499" s="100"/>
      <c r="F499" s="100"/>
      <c r="G499" s="100"/>
      <c r="H499" s="100"/>
      <c r="I499" s="100"/>
      <c r="J499" s="100"/>
      <c r="K499" s="100"/>
      <c r="L499" s="119"/>
      <c r="M499" s="100"/>
    </row>
    <row r="500" spans="1:13" s="21" customFormat="1" x14ac:dyDescent="0.35">
      <c r="A500" s="52"/>
      <c r="B500" s="98"/>
      <c r="C500" s="99"/>
      <c r="D500" s="100"/>
      <c r="E500" s="100"/>
      <c r="F500" s="100"/>
      <c r="G500" s="100"/>
      <c r="H500" s="100"/>
      <c r="I500" s="100"/>
      <c r="J500" s="100"/>
      <c r="K500" s="100"/>
      <c r="L500" s="119"/>
      <c r="M500" s="100"/>
    </row>
    <row r="501" spans="1:13" s="21" customFormat="1" x14ac:dyDescent="0.35">
      <c r="A501" s="52"/>
      <c r="B501" s="98"/>
      <c r="C501" s="99"/>
      <c r="D501" s="100"/>
      <c r="E501" s="100"/>
      <c r="F501" s="100"/>
      <c r="G501" s="100"/>
      <c r="H501" s="100"/>
      <c r="I501" s="100"/>
      <c r="J501" s="100"/>
      <c r="K501" s="100"/>
      <c r="L501" s="119"/>
      <c r="M501" s="100"/>
    </row>
    <row r="502" spans="1:13" s="21" customFormat="1" x14ac:dyDescent="0.35">
      <c r="A502" s="52"/>
      <c r="B502" s="98"/>
      <c r="C502" s="99"/>
      <c r="D502" s="100"/>
      <c r="E502" s="100"/>
      <c r="F502" s="100"/>
      <c r="G502" s="100"/>
      <c r="H502" s="100"/>
      <c r="I502" s="100"/>
      <c r="J502" s="100"/>
      <c r="K502" s="100"/>
      <c r="L502" s="119"/>
      <c r="M502" s="100"/>
    </row>
    <row r="503" spans="1:13" s="21" customFormat="1" x14ac:dyDescent="0.35">
      <c r="A503" s="52"/>
      <c r="B503" s="98"/>
      <c r="C503" s="99"/>
      <c r="D503" s="100"/>
      <c r="E503" s="100"/>
      <c r="F503" s="100"/>
      <c r="G503" s="100"/>
      <c r="H503" s="100"/>
      <c r="I503" s="100"/>
      <c r="J503" s="100"/>
      <c r="K503" s="100"/>
      <c r="L503" s="119"/>
      <c r="M503" s="100"/>
    </row>
    <row r="504" spans="1:13" s="21" customFormat="1" x14ac:dyDescent="0.35">
      <c r="A504" s="52"/>
      <c r="B504" s="98"/>
      <c r="C504" s="99"/>
      <c r="D504" s="100"/>
      <c r="E504" s="100"/>
      <c r="F504" s="100"/>
      <c r="G504" s="100"/>
      <c r="H504" s="100"/>
      <c r="I504" s="100"/>
      <c r="J504" s="100"/>
      <c r="K504" s="100"/>
      <c r="L504" s="119"/>
      <c r="M504" s="100"/>
    </row>
    <row r="505" spans="1:13" s="21" customFormat="1" x14ac:dyDescent="0.35">
      <c r="A505" s="52"/>
      <c r="B505" s="98"/>
      <c r="C505" s="99"/>
      <c r="D505" s="100"/>
      <c r="E505" s="100"/>
      <c r="F505" s="100"/>
      <c r="G505" s="100"/>
      <c r="H505" s="100"/>
      <c r="I505" s="100"/>
      <c r="J505" s="100"/>
      <c r="K505" s="100"/>
      <c r="L505" s="119"/>
      <c r="M505" s="100"/>
    </row>
    <row r="506" spans="1:13" s="21" customFormat="1" x14ac:dyDescent="0.35">
      <c r="A506" s="52"/>
      <c r="B506" s="98"/>
      <c r="C506" s="99"/>
      <c r="D506" s="100"/>
      <c r="E506" s="100"/>
      <c r="F506" s="100"/>
      <c r="G506" s="100"/>
      <c r="H506" s="100"/>
      <c r="I506" s="100"/>
      <c r="J506" s="100"/>
      <c r="K506" s="100"/>
      <c r="L506" s="119"/>
      <c r="M506" s="100"/>
    </row>
    <row r="507" spans="1:13" s="21" customFormat="1" x14ac:dyDescent="0.35">
      <c r="A507" s="52"/>
      <c r="B507" s="98"/>
      <c r="C507" s="99"/>
      <c r="D507" s="100"/>
      <c r="E507" s="100"/>
      <c r="F507" s="100"/>
      <c r="G507" s="100"/>
      <c r="H507" s="100"/>
      <c r="I507" s="100"/>
      <c r="J507" s="100"/>
      <c r="K507" s="100"/>
      <c r="L507" s="119"/>
      <c r="M507" s="100"/>
    </row>
    <row r="508" spans="1:13" s="21" customFormat="1" x14ac:dyDescent="0.35">
      <c r="A508" s="52"/>
      <c r="B508" s="98"/>
      <c r="C508" s="99"/>
      <c r="D508" s="100"/>
      <c r="E508" s="100"/>
      <c r="F508" s="100"/>
      <c r="G508" s="100"/>
      <c r="H508" s="100"/>
      <c r="I508" s="100"/>
      <c r="J508" s="100"/>
      <c r="K508" s="100"/>
      <c r="L508" s="119"/>
      <c r="M508" s="100"/>
    </row>
    <row r="509" spans="1:13" s="21" customFormat="1" x14ac:dyDescent="0.35">
      <c r="A509" s="52"/>
      <c r="B509" s="98"/>
      <c r="C509" s="99"/>
      <c r="D509" s="100"/>
      <c r="E509" s="100"/>
      <c r="F509" s="100"/>
      <c r="G509" s="100"/>
      <c r="H509" s="100"/>
      <c r="I509" s="100"/>
      <c r="J509" s="100"/>
      <c r="K509" s="100"/>
      <c r="L509" s="119"/>
      <c r="M509" s="100"/>
    </row>
    <row r="510" spans="1:13" s="21" customFormat="1" x14ac:dyDescent="0.35">
      <c r="A510" s="52"/>
      <c r="B510" s="98"/>
      <c r="C510" s="99"/>
      <c r="D510" s="100"/>
      <c r="E510" s="100"/>
      <c r="F510" s="100"/>
      <c r="G510" s="100"/>
      <c r="H510" s="100"/>
      <c r="I510" s="100"/>
      <c r="J510" s="100"/>
      <c r="K510" s="100"/>
      <c r="L510" s="119"/>
      <c r="M510" s="100"/>
    </row>
  </sheetData>
  <sheetProtection algorithmName="SHA-512" hashValue="GF6htZl+Od9x43XdApegX8TB8CNHZV8tt90IAZ/1qPgTe+04YuxMIZ+Sq9ibUTG+K3SAKmFfIDZnb2km9QB1nw==" saltValue="qny15zI2Q6qLmg1NKRD/IQ==" spinCount="100000" sheet="1" objects="1" scenarios="1"/>
  <mergeCells count="4">
    <mergeCell ref="B86:C87"/>
    <mergeCell ref="K8:K9"/>
    <mergeCell ref="K28:K29"/>
    <mergeCell ref="B107:C107"/>
  </mergeCells>
  <phoneticPr fontId="26" type="noConversion"/>
  <conditionalFormatting sqref="K88:K101">
    <cfRule type="expression" dxfId="8" priority="15">
      <formula>OR(YearsAvailableForCF=0,YearsAvailableForCF="0",YearsAvailableForCF=1,YearsAvailableForCF="1")</formula>
    </cfRule>
  </conditionalFormatting>
  <conditionalFormatting sqref="K108:K125">
    <cfRule type="expression" dxfId="6" priority="2">
      <formula>OR(YearsAvailableForCF=0,YearsAvailableForCF="0",YearsAvailableForCF=1,YearsAvailableForCF="1")</formula>
    </cfRule>
  </conditionalFormatting>
  <conditionalFormatting sqref="K143:K145">
    <cfRule type="expression" dxfId="3" priority="1">
      <formula>OR(YearsAvailableForCF=0,YearsAvailableForCF="0",YearsAvailableForCF=1,YearsAvailableForCF="1")</formula>
    </cfRule>
  </conditionalFormatting>
  <conditionalFormatting sqref="L1:L7 L9:L14">
    <cfRule type="expression" dxfId="2" priority="40">
      <formula>OR(ValidationYearsAvailable=0,ValidationYearsAvailable=1,ValidationYearsAvailable=2)</formula>
    </cfRule>
  </conditionalFormatting>
  <pageMargins left="0.25" right="0.25" top="0.75" bottom="0.75" header="0.3" footer="0.3"/>
  <pageSetup paperSize="8" scale="89" fitToHeight="0" orientation="portrait" r:id="rId1"/>
  <ignoredErrors>
    <ignoredError sqref="J21 J41 J13:J14" formula="1"/>
    <ignoredError sqref="M127:M138 M106:P107 M103 M89" unlockedFormula="1"/>
    <ignoredError xmlns:x16r3="http://schemas.microsoft.com/office/spreadsheetml/2018/08/main" sqref="B4" x16r3:misleadingFormat="1"/>
  </ignoredErrors>
  <drawing r:id="rId2"/>
  <extLst>
    <ext xmlns:x14="http://schemas.microsoft.com/office/spreadsheetml/2009/9/main" uri="{78C0D931-6437-407d-A8EE-F0AAD7539E65}">
      <x14:conditionalFormattings>
        <x14:conditionalFormatting xmlns:xm="http://schemas.microsoft.com/office/excel/2006/main">
          <x14:cfRule type="expression" priority="42" id="{00000000-000E-0000-0600-00000E000000}">
            <xm:f>UPPER(teachOutOnly)='input data - hide'!$A$26</xm:f>
            <x14:dxf>
              <font>
                <color theme="0"/>
              </font>
            </x14:dxf>
          </x14:cfRule>
          <xm:sqref>A19:A22</xm:sqref>
        </x14:conditionalFormatting>
        <x14:conditionalFormatting xmlns:xm="http://schemas.microsoft.com/office/excel/2006/main">
          <x14:cfRule type="expression" priority="41" id="{00000000-000E-0000-0600-00000D000000}">
            <xm:f>UPPER(teachOutOnly)='input data - hide'!$A$26</xm:f>
            <x14:dxf>
              <font>
                <color theme="0"/>
              </font>
            </x14:dxf>
          </x14:cfRule>
          <xm:sqref>A98:A101</xm:sqref>
        </x14:conditionalFormatting>
        <x14:conditionalFormatting xmlns:xm="http://schemas.microsoft.com/office/excel/2006/main">
          <x14:cfRule type="expression" priority="14" id="{8B8560AA-8C1B-4C3F-926C-7DC5794797DB}">
            <xm:f>UPPER(teachOutOnly)='input data - hide'!$A$26</xm:f>
            <x14:dxf>
              <font>
                <color theme="0"/>
              </font>
            </x14:dxf>
          </x14:cfRule>
          <xm:sqref>C19:C22</xm:sqref>
        </x14:conditionalFormatting>
        <x14:conditionalFormatting xmlns:xm="http://schemas.microsoft.com/office/excel/2006/main">
          <x14:cfRule type="expression" priority="12" id="{716C758F-35DF-4617-AEDC-ABDBDC5B4188}">
            <xm:f>UPPER(teachOutOnly)='input data - hide'!$A$26</xm:f>
            <x14:dxf>
              <font>
                <color theme="0"/>
              </font>
            </x14:dxf>
          </x14:cfRule>
          <xm:sqref>C39:C42</xm:sqref>
        </x14:conditionalFormatting>
        <x14:conditionalFormatting xmlns:xm="http://schemas.microsoft.com/office/excel/2006/main">
          <x14:cfRule type="expression" priority="11" id="{DD4BACD9-C948-49B3-A316-A881D94926AA}">
            <xm:f>UPPER(teachOutOnly)='input data - hide'!$A$26</xm:f>
            <x14:dxf>
              <font>
                <color theme="0"/>
              </font>
            </x14:dxf>
          </x14:cfRule>
          <xm:sqref>C97:C100</xm:sqref>
        </x14:conditionalFormatting>
        <x14:conditionalFormatting xmlns:xm="http://schemas.microsoft.com/office/excel/2006/main">
          <x14:cfRule type="expression" priority="10" id="{3E0FF36D-C4F5-4683-B40F-33E3296AE1FE}">
            <xm:f>UPPER(teachOutOnly)='input data - hide'!$A$26</xm:f>
            <x14:dxf>
              <font>
                <color theme="0"/>
              </font>
            </x14:dxf>
          </x14:cfRule>
          <xm:sqref>C118:C119</xm:sqref>
        </x14:conditionalFormatting>
        <x14:conditionalFormatting xmlns:xm="http://schemas.microsoft.com/office/excel/2006/main">
          <x14:cfRule type="expression" priority="146" id="{9D889F89-824C-48D7-84EE-C4B79815B803}">
            <xm:f>OR('Provider info + validation'!$E$13='input data - hide'!$D$25,'Provider info + validation'!$E$13='input data - hide'!$D$27,'Provider info + validation'!$E$13='input data - hide'!$D$28)</xm:f>
            <x14:dxf>
              <font>
                <color rgb="FFF0F0F0"/>
              </font>
              <fill>
                <patternFill patternType="solid">
                  <fgColor indexed="64"/>
                  <bgColor rgb="FFF0F0F0"/>
                </patternFill>
              </fill>
            </x14:dxf>
          </x14:cfRule>
          <xm:sqref>K85:K102 K108:K126 K135 K137</xm:sqref>
        </x14:conditionalFormatting>
        <x14:conditionalFormatting xmlns:xm="http://schemas.microsoft.com/office/excel/2006/main">
          <x14:cfRule type="expression" priority="6" id="{715ABBD2-E5F9-44A5-AF74-8CFCC8ED95D6}">
            <xm:f>OR('Provider info + validation'!$E$13='input data - hide'!$D$25,'Provider info + validation'!$E$13='input data - hide'!$D$27,'Provider info + validation'!$E$13='input data - hide'!$D$28)</xm:f>
            <x14:dxf>
              <font>
                <color rgb="FFF0F0F0"/>
              </font>
              <fill>
                <patternFill patternType="solid">
                  <fgColor indexed="64"/>
                  <bgColor rgb="FFF0F0F0"/>
                </patternFill>
              </fill>
            </x14:dxf>
          </x14:cfRule>
          <xm:sqref>K104:K106</xm:sqref>
        </x14:conditionalFormatting>
        <x14:conditionalFormatting xmlns:xm="http://schemas.microsoft.com/office/excel/2006/main">
          <x14:cfRule type="expression" priority="148" id="{65C030D8-D7D8-4CB0-BC26-9BF616E781EE}">
            <xm:f>OR(MedrRegulationType='input data - hide'!$D$25,MedrRegulationType='input data - hide'!$D$27,MedrRegulationType='input data - hide'!$D$28)</xm:f>
            <x14:dxf>
              <font>
                <color rgb="FFF0F0F0"/>
              </font>
              <fill>
                <patternFill patternType="solid">
                  <fgColor indexed="64"/>
                  <bgColor rgb="FFF0F0F0"/>
                </patternFill>
              </fill>
            </x14:dxf>
          </x14:cfRule>
          <xm:sqref>K129:K134</xm:sqref>
        </x14:conditionalFormatting>
        <x14:conditionalFormatting xmlns:xm="http://schemas.microsoft.com/office/excel/2006/main">
          <x14:cfRule type="expression" priority="3" id="{D1A2D971-E9E0-4A21-8C77-6F38133196C4}">
            <xm:f>OR('Provider info + validation'!$E$13='input data - hide'!$D$25,'Provider info + validation'!$E$13='input data - hide'!$D$27,'Provider info + validation'!$E$13='input data - hide'!$D$28)</xm:f>
            <x14:dxf>
              <font>
                <color rgb="FFF0F0F0"/>
              </font>
              <fill>
                <patternFill patternType="solid">
                  <fgColor indexed="64"/>
                  <bgColor rgb="FFF0F0F0"/>
                </patternFill>
              </fill>
            </x14:dxf>
          </x14:cfRule>
          <xm:sqref>K140:K146</xm:sqref>
        </x14:conditionalFormatting>
        <x14:conditionalFormatting xmlns:xm="http://schemas.microsoft.com/office/excel/2006/main">
          <x14:cfRule type="expression" priority="155" id="{8DCA34DF-F25B-4802-88A9-37422FB7B5BE}">
            <xm:f>OR(MedrRegulationType='input data - hide'!$D$25,MedrRegulationType='input data - hide'!$D$27)</xm:f>
            <x14:dxf>
              <font>
                <color rgb="FFF0F0F0"/>
              </font>
              <fill>
                <patternFill patternType="solid">
                  <fgColor indexed="64"/>
                  <bgColor rgb="FFF0F0F0"/>
                </patternFill>
              </fill>
            </x14:dxf>
          </x14:cfRule>
          <x14:cfRule type="expression" priority="156" id="{8D9ED35C-AC7E-43B7-ACF3-0C7CB8312191}">
            <xm:f>AND(CashFlowExemptionSelected='input data - hide'!$A$26,CashFlowExemptionValidation='input data - hide'!$A$36)</xm:f>
            <x14:dxf>
              <font>
                <color rgb="FFF0F0F0"/>
              </font>
              <fill>
                <patternFill patternType="solid">
                  <fgColor indexed="64"/>
                  <bgColor rgb="FFF0F0F0"/>
                </patternFill>
              </fill>
            </x14:dxf>
          </x14:cfRule>
          <xm:sqref>P85:P146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D4159-1BA6-4512-828D-849B3BBDD374}">
  <sheetPr>
    <tabColor theme="5"/>
  </sheetPr>
  <dimension ref="A1:K61"/>
  <sheetViews>
    <sheetView workbookViewId="0">
      <selection activeCell="C31" sqref="C31"/>
    </sheetView>
  </sheetViews>
  <sheetFormatPr defaultColWidth="8.7265625" defaultRowHeight="12.5" x14ac:dyDescent="0.25"/>
  <cols>
    <col min="1" max="1" width="23.54296875" style="174" bestFit="1" customWidth="1"/>
    <col min="2" max="2" width="11.81640625" style="174" customWidth="1"/>
    <col min="3" max="16384" width="8.7265625" style="174"/>
  </cols>
  <sheetData>
    <row r="1" spans="1:11" ht="13" x14ac:dyDescent="0.25">
      <c r="A1" s="169" t="s">
        <v>408</v>
      </c>
      <c r="B1" s="170"/>
      <c r="C1" s="170"/>
      <c r="D1" s="170"/>
      <c r="E1" s="171" t="s">
        <v>409</v>
      </c>
      <c r="F1" s="172"/>
      <c r="G1" s="172"/>
      <c r="H1" s="172"/>
      <c r="I1" s="172"/>
      <c r="J1" s="172"/>
      <c r="K1" s="173"/>
    </row>
    <row r="2" spans="1:11" x14ac:dyDescent="0.25">
      <c r="A2" s="165"/>
      <c r="B2" s="166"/>
      <c r="C2" s="369" t="s">
        <v>410</v>
      </c>
      <c r="D2" s="369"/>
      <c r="E2" s="167"/>
      <c r="K2" s="175"/>
    </row>
    <row r="3" spans="1:11" x14ac:dyDescent="0.25">
      <c r="A3" s="165"/>
      <c r="B3" s="166"/>
      <c r="C3" s="167" t="s">
        <v>411</v>
      </c>
      <c r="D3" s="167" t="s">
        <v>412</v>
      </c>
      <c r="E3" s="167"/>
      <c r="K3" s="175"/>
    </row>
    <row r="4" spans="1:11" x14ac:dyDescent="0.25">
      <c r="A4" s="165" t="s">
        <v>413</v>
      </c>
      <c r="C4" s="168">
        <v>0.03</v>
      </c>
      <c r="D4" s="168">
        <v>0</v>
      </c>
      <c r="E4" s="167"/>
      <c r="F4" s="166" t="s">
        <v>414</v>
      </c>
      <c r="K4" s="175"/>
    </row>
    <row r="5" spans="1:11" x14ac:dyDescent="0.25">
      <c r="A5" s="165" t="s">
        <v>415</v>
      </c>
      <c r="C5" s="168">
        <v>0.03</v>
      </c>
      <c r="D5" s="168">
        <v>0</v>
      </c>
      <c r="E5" s="167"/>
      <c r="F5" s="166" t="s">
        <v>416</v>
      </c>
      <c r="K5" s="175"/>
    </row>
    <row r="6" spans="1:11" x14ac:dyDescent="0.25">
      <c r="A6" s="165" t="s">
        <v>417</v>
      </c>
      <c r="C6" s="166">
        <v>1.5</v>
      </c>
      <c r="D6" s="166">
        <v>1</v>
      </c>
      <c r="E6" s="167"/>
      <c r="F6" s="166" t="s">
        <v>418</v>
      </c>
      <c r="K6" s="175"/>
    </row>
    <row r="7" spans="1:11" x14ac:dyDescent="0.25">
      <c r="A7" s="165" t="s">
        <v>153</v>
      </c>
      <c r="C7" s="166">
        <v>25</v>
      </c>
      <c r="D7" s="166">
        <v>15</v>
      </c>
      <c r="E7" s="167"/>
      <c r="F7" s="166" t="s">
        <v>419</v>
      </c>
      <c r="K7" s="175"/>
    </row>
    <row r="8" spans="1:11" x14ac:dyDescent="0.25">
      <c r="A8" s="165" t="s">
        <v>420</v>
      </c>
      <c r="C8" s="168">
        <v>0.1</v>
      </c>
      <c r="D8" s="168">
        <v>0.01</v>
      </c>
      <c r="E8" s="167"/>
      <c r="F8" s="166" t="s">
        <v>421</v>
      </c>
      <c r="K8" s="175"/>
    </row>
    <row r="9" spans="1:11" x14ac:dyDescent="0.25">
      <c r="A9" s="165"/>
      <c r="C9" s="167" t="s">
        <v>422</v>
      </c>
      <c r="D9" s="167" t="s">
        <v>423</v>
      </c>
      <c r="E9" s="167" t="s">
        <v>424</v>
      </c>
      <c r="F9" s="166"/>
      <c r="K9" s="175"/>
    </row>
    <row r="10" spans="1:11" x14ac:dyDescent="0.25">
      <c r="A10" s="165" t="s">
        <v>144</v>
      </c>
      <c r="C10" s="168">
        <v>0.05</v>
      </c>
      <c r="D10" s="168">
        <v>0.1</v>
      </c>
      <c r="E10" s="167" t="s">
        <v>424</v>
      </c>
      <c r="F10" s="166" t="s">
        <v>425</v>
      </c>
      <c r="K10" s="175"/>
    </row>
    <row r="11" spans="1:11" x14ac:dyDescent="0.25">
      <c r="A11" s="165"/>
      <c r="C11" s="181">
        <v>6</v>
      </c>
      <c r="D11" s="182">
        <v>12</v>
      </c>
      <c r="E11" s="183"/>
      <c r="F11" s="184" t="s">
        <v>426</v>
      </c>
      <c r="K11" s="175"/>
    </row>
    <row r="12" spans="1:11" x14ac:dyDescent="0.25">
      <c r="A12" s="176"/>
      <c r="K12" s="175"/>
    </row>
    <row r="13" spans="1:11" x14ac:dyDescent="0.25">
      <c r="A13" s="176"/>
      <c r="C13" s="174" t="s">
        <v>427</v>
      </c>
      <c r="D13" s="174" t="s">
        <v>428</v>
      </c>
      <c r="E13" s="174" t="s">
        <v>429</v>
      </c>
      <c r="K13" s="175"/>
    </row>
    <row r="14" spans="1:11" x14ac:dyDescent="0.25">
      <c r="A14" s="176"/>
      <c r="K14" s="175"/>
    </row>
    <row r="15" spans="1:11" x14ac:dyDescent="0.25">
      <c r="A15" s="165" t="s">
        <v>430</v>
      </c>
      <c r="C15" s="168">
        <v>0.03</v>
      </c>
      <c r="D15" s="168">
        <v>0.1</v>
      </c>
      <c r="E15" s="167" t="s">
        <v>424</v>
      </c>
      <c r="F15" s="166" t="s">
        <v>431</v>
      </c>
      <c r="K15" s="175"/>
    </row>
    <row r="16" spans="1:11" x14ac:dyDescent="0.25">
      <c r="A16" s="165" t="s">
        <v>155</v>
      </c>
      <c r="C16" s="168">
        <v>0.6</v>
      </c>
      <c r="D16" s="168">
        <v>0.65</v>
      </c>
      <c r="E16" s="167" t="s">
        <v>424</v>
      </c>
      <c r="F16" s="166" t="s">
        <v>432</v>
      </c>
      <c r="K16" s="175"/>
    </row>
    <row r="17" spans="1:11" x14ac:dyDescent="0.25">
      <c r="A17" s="165" t="s">
        <v>156</v>
      </c>
      <c r="C17" s="168">
        <v>0.03</v>
      </c>
      <c r="D17" s="168">
        <v>0.05</v>
      </c>
      <c r="E17" s="167"/>
      <c r="F17" s="166" t="s">
        <v>433</v>
      </c>
      <c r="K17" s="175"/>
    </row>
    <row r="18" spans="1:11" x14ac:dyDescent="0.25">
      <c r="A18" s="176"/>
      <c r="K18" s="175"/>
    </row>
    <row r="19" spans="1:11" x14ac:dyDescent="0.25">
      <c r="A19" s="176"/>
      <c r="K19" s="175"/>
    </row>
    <row r="20" spans="1:11" x14ac:dyDescent="0.25">
      <c r="A20" s="176"/>
      <c r="K20" s="175"/>
    </row>
    <row r="21" spans="1:11" x14ac:dyDescent="0.25">
      <c r="A21" s="177"/>
      <c r="B21" s="178"/>
      <c r="C21" s="178"/>
      <c r="D21" s="178"/>
      <c r="E21" s="178"/>
      <c r="F21" s="178"/>
      <c r="G21" s="178"/>
      <c r="H21" s="178"/>
      <c r="I21" s="178"/>
      <c r="J21" s="178"/>
      <c r="K21" s="179"/>
    </row>
    <row r="22" spans="1:11" x14ac:dyDescent="0.25">
      <c r="A22" s="185"/>
      <c r="B22" s="172"/>
      <c r="C22" s="172"/>
      <c r="D22" s="172"/>
      <c r="E22" s="172"/>
      <c r="F22" s="172"/>
      <c r="G22" s="172"/>
      <c r="H22" s="172"/>
      <c r="I22" s="172"/>
      <c r="J22" s="172"/>
      <c r="K22" s="173"/>
    </row>
    <row r="23" spans="1:11" ht="13" x14ac:dyDescent="0.3">
      <c r="A23" s="186" t="s">
        <v>434</v>
      </c>
      <c r="K23" s="175"/>
    </row>
    <row r="24" spans="1:11" x14ac:dyDescent="0.25">
      <c r="A24" s="180" t="s">
        <v>11</v>
      </c>
      <c r="B24" s="180" t="s">
        <v>11</v>
      </c>
      <c r="C24" s="180" t="s">
        <v>11</v>
      </c>
      <c r="D24" s="180" t="s">
        <v>11</v>
      </c>
      <c r="K24" s="175"/>
    </row>
    <row r="25" spans="1:11" ht="13" x14ac:dyDescent="0.3">
      <c r="A25" s="187" t="s">
        <v>435</v>
      </c>
      <c r="B25" s="188">
        <v>0</v>
      </c>
      <c r="C25" s="52" t="s">
        <v>436</v>
      </c>
      <c r="D25" s="52" t="s">
        <v>437</v>
      </c>
      <c r="H25" s="335" t="s">
        <v>438</v>
      </c>
      <c r="K25" s="175"/>
    </row>
    <row r="26" spans="1:11" ht="13" x14ac:dyDescent="0.3">
      <c r="A26" s="187" t="s">
        <v>21</v>
      </c>
      <c r="B26" s="188">
        <v>1</v>
      </c>
      <c r="C26" s="52" t="s">
        <v>439</v>
      </c>
      <c r="D26" s="52" t="s">
        <v>440</v>
      </c>
      <c r="H26" s="335" t="s">
        <v>441</v>
      </c>
      <c r="K26" s="175"/>
    </row>
    <row r="27" spans="1:11" ht="13" x14ac:dyDescent="0.3">
      <c r="A27" s="187" t="s">
        <v>442</v>
      </c>
      <c r="B27" s="188">
        <v>2</v>
      </c>
      <c r="D27" s="52" t="s">
        <v>443</v>
      </c>
      <c r="H27" s="335" t="s">
        <v>438</v>
      </c>
      <c r="J27" s="336" t="s">
        <v>444</v>
      </c>
      <c r="K27" s="175"/>
    </row>
    <row r="28" spans="1:11" ht="13" x14ac:dyDescent="0.3">
      <c r="A28" s="176"/>
      <c r="B28" s="188" t="s">
        <v>445</v>
      </c>
      <c r="D28" s="52" t="s">
        <v>18</v>
      </c>
      <c r="H28" s="335" t="s">
        <v>446</v>
      </c>
      <c r="J28" s="336" t="s">
        <v>447</v>
      </c>
      <c r="K28" s="175"/>
    </row>
    <row r="29" spans="1:11" ht="13" x14ac:dyDescent="0.3">
      <c r="A29" s="176"/>
      <c r="B29" s="188"/>
      <c r="D29" s="52"/>
      <c r="H29" s="335"/>
      <c r="K29" s="175"/>
    </row>
    <row r="30" spans="1:11" ht="13" x14ac:dyDescent="0.3">
      <c r="A30" s="176"/>
      <c r="B30" s="188"/>
      <c r="D30" s="52"/>
      <c r="H30" s="335"/>
      <c r="K30" s="175"/>
    </row>
    <row r="31" spans="1:11" ht="13" x14ac:dyDescent="0.3">
      <c r="A31" s="176" t="s">
        <v>448</v>
      </c>
      <c r="B31" s="188"/>
      <c r="D31" s="52"/>
      <c r="H31" s="335"/>
      <c r="K31" s="175"/>
    </row>
    <row r="32" spans="1:11" x14ac:dyDescent="0.25">
      <c r="A32" s="176" t="s">
        <v>449</v>
      </c>
      <c r="B32" s="188"/>
      <c r="D32" s="52"/>
      <c r="K32" s="175"/>
    </row>
    <row r="33" spans="1:11" x14ac:dyDescent="0.25">
      <c r="A33" s="176"/>
      <c r="B33" s="188"/>
      <c r="D33" s="52"/>
      <c r="K33" s="175"/>
    </row>
    <row r="34" spans="1:11" x14ac:dyDescent="0.25">
      <c r="A34" s="176"/>
      <c r="B34" s="188"/>
      <c r="D34" s="52"/>
      <c r="K34" s="175"/>
    </row>
    <row r="35" spans="1:11" x14ac:dyDescent="0.25">
      <c r="A35" s="126" t="s">
        <v>450</v>
      </c>
      <c r="B35" s="188"/>
      <c r="D35" s="52"/>
      <c r="K35" s="175"/>
    </row>
    <row r="36" spans="1:11" x14ac:dyDescent="0.25">
      <c r="A36" s="127" t="s">
        <v>451</v>
      </c>
      <c r="B36" s="188"/>
      <c r="D36" s="52"/>
      <c r="K36" s="175"/>
    </row>
    <row r="37" spans="1:11" x14ac:dyDescent="0.25">
      <c r="A37" s="176"/>
      <c r="B37" s="188"/>
      <c r="D37" s="52"/>
      <c r="K37" s="175"/>
    </row>
    <row r="38" spans="1:11" x14ac:dyDescent="0.25">
      <c r="A38" s="177"/>
      <c r="B38" s="178"/>
      <c r="C38" s="178"/>
      <c r="D38" s="178"/>
      <c r="E38" s="178"/>
      <c r="F38" s="178"/>
      <c r="G38" s="178"/>
      <c r="H38" s="178"/>
      <c r="I38" s="178"/>
      <c r="J38" s="178"/>
      <c r="K38" s="179"/>
    </row>
    <row r="39" spans="1:11" x14ac:dyDescent="0.25">
      <c r="A39" s="185"/>
      <c r="B39" s="172"/>
      <c r="C39" s="172"/>
      <c r="D39" s="172"/>
      <c r="E39" s="172"/>
      <c r="F39" s="172"/>
      <c r="G39" s="172"/>
      <c r="H39" s="172"/>
      <c r="I39" s="172"/>
      <c r="J39" s="172"/>
      <c r="K39" s="173"/>
    </row>
    <row r="40" spans="1:11" x14ac:dyDescent="0.25">
      <c r="A40" s="176"/>
      <c r="K40" s="175"/>
    </row>
    <row r="41" spans="1:11" x14ac:dyDescent="0.25">
      <c r="A41" s="176"/>
      <c r="K41" s="175"/>
    </row>
    <row r="42" spans="1:11" ht="13" x14ac:dyDescent="0.3">
      <c r="A42" s="186" t="s">
        <v>452</v>
      </c>
      <c r="K42" s="175"/>
    </row>
    <row r="43" spans="1:11" x14ac:dyDescent="0.25">
      <c r="A43" s="176"/>
      <c r="K43" s="175"/>
    </row>
    <row r="44" spans="1:11" ht="13" x14ac:dyDescent="0.3">
      <c r="A44" s="186" t="s">
        <v>453</v>
      </c>
      <c r="B44" s="204" t="s">
        <v>454</v>
      </c>
      <c r="C44" s="204" t="s">
        <v>455</v>
      </c>
      <c r="K44" s="175"/>
    </row>
    <row r="45" spans="1:11" x14ac:dyDescent="0.25">
      <c r="A45" s="205" t="s">
        <v>11</v>
      </c>
      <c r="B45" s="180" t="s">
        <v>11</v>
      </c>
      <c r="C45" s="180" t="s">
        <v>11</v>
      </c>
      <c r="K45" s="175"/>
    </row>
    <row r="46" spans="1:11" x14ac:dyDescent="0.25">
      <c r="A46" s="176" t="s">
        <v>456</v>
      </c>
      <c r="B46" s="174" t="s">
        <v>457</v>
      </c>
      <c r="C46" s="166" t="s">
        <v>458</v>
      </c>
      <c r="K46" s="175"/>
    </row>
    <row r="47" spans="1:11" x14ac:dyDescent="0.25">
      <c r="A47" s="176" t="s">
        <v>459</v>
      </c>
      <c r="C47" s="166" t="s">
        <v>460</v>
      </c>
      <c r="K47" s="175"/>
    </row>
    <row r="48" spans="1:11" x14ac:dyDescent="0.25">
      <c r="A48" s="176" t="s">
        <v>461</v>
      </c>
      <c r="C48" s="166" t="s">
        <v>462</v>
      </c>
      <c r="K48" s="175"/>
    </row>
    <row r="49" spans="1:11" x14ac:dyDescent="0.25">
      <c r="A49" s="176" t="s">
        <v>463</v>
      </c>
      <c r="C49" s="166" t="s">
        <v>464</v>
      </c>
      <c r="K49" s="175"/>
    </row>
    <row r="50" spans="1:11" x14ac:dyDescent="0.25">
      <c r="A50" s="176" t="s">
        <v>465</v>
      </c>
      <c r="C50" s="166" t="s">
        <v>466</v>
      </c>
      <c r="K50" s="175"/>
    </row>
    <row r="51" spans="1:11" x14ac:dyDescent="0.25">
      <c r="A51" s="176" t="s">
        <v>467</v>
      </c>
      <c r="C51" s="166" t="s">
        <v>468</v>
      </c>
      <c r="K51" s="175"/>
    </row>
    <row r="52" spans="1:11" x14ac:dyDescent="0.25">
      <c r="A52" s="176" t="s">
        <v>469</v>
      </c>
      <c r="C52" s="166" t="s">
        <v>470</v>
      </c>
      <c r="K52" s="175"/>
    </row>
    <row r="53" spans="1:11" x14ac:dyDescent="0.25">
      <c r="A53" s="176" t="s">
        <v>471</v>
      </c>
      <c r="C53" s="166" t="s">
        <v>472</v>
      </c>
      <c r="K53" s="175"/>
    </row>
    <row r="54" spans="1:11" x14ac:dyDescent="0.25">
      <c r="A54" s="176" t="s">
        <v>473</v>
      </c>
      <c r="C54" s="166" t="s">
        <v>224</v>
      </c>
      <c r="D54" s="174" t="s">
        <v>474</v>
      </c>
      <c r="K54" s="175"/>
    </row>
    <row r="55" spans="1:11" x14ac:dyDescent="0.25">
      <c r="A55" s="176" t="s">
        <v>475</v>
      </c>
      <c r="B55" s="166"/>
      <c r="K55" s="175"/>
    </row>
    <row r="56" spans="1:11" x14ac:dyDescent="0.25">
      <c r="A56" s="176" t="s">
        <v>476</v>
      </c>
      <c r="K56" s="175"/>
    </row>
    <row r="57" spans="1:11" x14ac:dyDescent="0.25">
      <c r="A57" s="176" t="s">
        <v>477</v>
      </c>
      <c r="C57" s="206" t="s">
        <v>11</v>
      </c>
      <c r="E57" s="206" t="s">
        <v>11</v>
      </c>
      <c r="K57" s="175"/>
    </row>
    <row r="58" spans="1:11" x14ac:dyDescent="0.25">
      <c r="A58" s="176"/>
      <c r="C58" s="166" t="s">
        <v>478</v>
      </c>
      <c r="E58" s="166" t="s">
        <v>479</v>
      </c>
      <c r="K58" s="175"/>
    </row>
    <row r="59" spans="1:11" x14ac:dyDescent="0.25">
      <c r="A59" s="176"/>
      <c r="C59" s="166" t="s">
        <v>480</v>
      </c>
      <c r="E59" s="166" t="s">
        <v>481</v>
      </c>
      <c r="K59" s="175"/>
    </row>
    <row r="60" spans="1:11" x14ac:dyDescent="0.25">
      <c r="A60" s="176"/>
      <c r="K60" s="175"/>
    </row>
    <row r="61" spans="1:11" x14ac:dyDescent="0.25">
      <c r="A61" s="177"/>
      <c r="B61" s="178"/>
      <c r="C61" s="178"/>
      <c r="D61" s="178"/>
      <c r="E61" s="178"/>
      <c r="F61" s="178"/>
      <c r="G61" s="178"/>
      <c r="H61" s="178"/>
      <c r="I61" s="178"/>
      <c r="J61" s="178"/>
      <c r="K61" s="179"/>
    </row>
  </sheetData>
  <sheetProtection algorithmName="SHA-512" hashValue="9IDs0pHAEKUyeWV4cPFZrfvMS74C1r1NVXtm5geNXBfWaXDSGSw98IVZ25QYZv5CE9hD8vZ22hqd6NNjuXPz9A==" saltValue="W9ZdhBsB49xw3bqUGJjcCw==" spinCount="100000" sheet="1" objects="1" scenarios="1"/>
  <mergeCells count="1">
    <mergeCell ref="C2:D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487242c-3ae8-4408-8791-e1f8d0403b0c">
      <Terms xmlns="http://schemas.microsoft.com/office/infopath/2007/PartnerControls"/>
    </lcf76f155ced4ddcb4097134ff3c332f>
    <TaxCatchAll xmlns="92567d9d-1251-432f-a98b-e30b92dfcb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B4D4F490EDC1D46A901B2E389B1CA82" ma:contentTypeVersion="12" ma:contentTypeDescription="Create a new document." ma:contentTypeScope="" ma:versionID="3a47b6265a51ba0bb392656202876fd0">
  <xsd:schema xmlns:xsd="http://www.w3.org/2001/XMLSchema" xmlns:xs="http://www.w3.org/2001/XMLSchema" xmlns:p="http://schemas.microsoft.com/office/2006/metadata/properties" xmlns:ns2="a487242c-3ae8-4408-8791-e1f8d0403b0c" xmlns:ns3="92567d9d-1251-432f-a98b-e30b92dfcbcd" targetNamespace="http://schemas.microsoft.com/office/2006/metadata/properties" ma:root="true" ma:fieldsID="9901f1dea227d518a8842ae60c3446b0" ns2:_="" ns3:_="">
    <xsd:import namespace="a487242c-3ae8-4408-8791-e1f8d0403b0c"/>
    <xsd:import namespace="92567d9d-1251-432f-a98b-e30b92dfcb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87242c-3ae8-4408-8791-e1f8d0403b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91eaf9d-f29b-4565-a0fa-a28d9550a38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567d9d-1251-432f-a98b-e30b92dfcbc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73b4670-2df0-412e-93f2-a27dd6687da7}" ma:internalName="TaxCatchAll" ma:showField="CatchAllData" ma:web="92567d9d-1251-432f-a98b-e30b92dfcb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230939-1132-489B-ADBB-86F7FD50B2B1}">
  <ds:schemaRefs>
    <ds:schemaRef ds:uri="http://schemas.microsoft.com/sharepoint/v3/contenttype/forms"/>
  </ds:schemaRefs>
</ds:datastoreItem>
</file>

<file path=customXml/itemProps2.xml><?xml version="1.0" encoding="utf-8"?>
<ds:datastoreItem xmlns:ds="http://schemas.openxmlformats.org/officeDocument/2006/customXml" ds:itemID="{FFAE5C7F-EEFD-4F7F-8A59-191D3C108148}">
  <ds:schemaRefs>
    <ds:schemaRef ds:uri="http://schemas.openxmlformats.org/package/2006/metadata/core-properties"/>
    <ds:schemaRef ds:uri="http://www.w3.org/XML/1998/namespace"/>
    <ds:schemaRef ds:uri="a487242c-3ae8-4408-8791-e1f8d0403b0c"/>
    <ds:schemaRef ds:uri="92567d9d-1251-432f-a98b-e30b92dfcbcd"/>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62525E97-FFB2-48FE-AC9B-E62F85BC81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87242c-3ae8-4408-8791-e1f8d0403b0c"/>
    <ds:schemaRef ds:uri="92567d9d-1251-432f-a98b-e30b92dfc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81c0cdd-42e7-43ee-a207-27cba4148442}" enabled="1" method="Standard" siteId="{4eb1528b-5ec4-4651-b34d-ef219eb6ec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Provider info + validation</vt:lpstr>
      <vt:lpstr>KFIs</vt:lpstr>
      <vt:lpstr>Financial tables</vt:lpstr>
      <vt:lpstr>Contextual data</vt:lpstr>
      <vt:lpstr>Scenario planning</vt:lpstr>
      <vt:lpstr>input data - hide</vt:lpstr>
      <vt:lpstr>BorrowingsLoansAnswer</vt:lpstr>
      <vt:lpstr>CashFlowExemptionSelected</vt:lpstr>
      <vt:lpstr>CashFlowExemptionValidation</vt:lpstr>
      <vt:lpstr>MedrRegulationType</vt:lpstr>
      <vt:lpstr>'Financial tables'!Print_Area</vt:lpstr>
      <vt:lpstr>KFIs!Print_Area</vt:lpstr>
      <vt:lpstr>'Scenario planning'!Print_Area</vt:lpstr>
      <vt:lpstr>'Financial tables'!Print_Titles</vt:lpstr>
      <vt:lpstr>'Scenario planning'!Print_Titles</vt:lpstr>
      <vt:lpstr>ValidationYearsAvailable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2026-08-24T19:45:25Z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0x010100CB4D4F490EDC1D46A901B2E389B1CA82</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SIP_Label_b81c0cdd-42e7-43ee-a207-27cba4148442_Enabled">
    <vt:lpwstr>true</vt:lpwstr>
  </property>
  <property fmtid="{D5CDD505-2E9C-101B-9397-08002B2CF9AE}" pid="11" name="MSIP_Label_b81c0cdd-42e7-43ee-a207-27cba4148442_SetDate">
    <vt:lpwstr>2024-08-12T10:21:37Z</vt:lpwstr>
  </property>
  <property fmtid="{D5CDD505-2E9C-101B-9397-08002B2CF9AE}" pid="12" name="MSIP_Label_b81c0cdd-42e7-43ee-a207-27cba4148442_Method">
    <vt:lpwstr>Standard</vt:lpwstr>
  </property>
  <property fmtid="{D5CDD505-2E9C-101B-9397-08002B2CF9AE}" pid="13" name="MSIP_Label_b81c0cdd-42e7-43ee-a207-27cba4148442_Name">
    <vt:lpwstr>Official</vt:lpwstr>
  </property>
  <property fmtid="{D5CDD505-2E9C-101B-9397-08002B2CF9AE}" pid="14" name="MSIP_Label_b81c0cdd-42e7-43ee-a207-27cba4148442_SiteId">
    <vt:lpwstr>4eb1528b-5ec4-4651-b34d-ef219eb6eca8</vt:lpwstr>
  </property>
  <property fmtid="{D5CDD505-2E9C-101B-9397-08002B2CF9AE}" pid="15" name="MSIP_Label_b81c0cdd-42e7-43ee-a207-27cba4148442_ActionId">
    <vt:lpwstr>3afba3a2-652f-45b0-b00e-152bb3c868ef</vt:lpwstr>
  </property>
  <property fmtid="{D5CDD505-2E9C-101B-9397-08002B2CF9AE}" pid="16" name="MSIP_Label_b81c0cdd-42e7-43ee-a207-27cba4148442_ContentBits">
    <vt:lpwstr>0</vt:lpwstr>
  </property>
  <property fmtid="{D5CDD505-2E9C-101B-9397-08002B2CF9AE}" pid="17" name="MediaServiceImageTags">
    <vt:lpwstr/>
  </property>
</Properties>
</file>